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2400" windowWidth="24915" windowHeight="11715" activeTab="3"/>
  </bookViews>
  <sheets>
    <sheet name="Ekonomska " sheetId="1" r:id="rId1"/>
    <sheet name="Izvori" sheetId="2" r:id="rId2"/>
    <sheet name="Funkcijska" sheetId="3" r:id="rId3"/>
    <sheet name="Programska" sheetId="4" r:id="rId4"/>
    <sheet name="Sažetak" sheetId="5" r:id="rId5"/>
    <sheet name="Ukupno" sheetId="6" r:id="rId6"/>
  </sheets>
  <definedNames>
    <definedName name="__CDS_P1_G1__" localSheetId="1">'Izvori'!$A$7:$G$22</definedName>
    <definedName name="__CDS_P1_G1__" localSheetId="3">'Programska'!$A$7:$G$23</definedName>
    <definedName name="__CDS_P1_G1__">'Ekonomska '!$A$7:$G$80</definedName>
    <definedName name="__CDS_P1_G2__" localSheetId="1">'Izvori'!$A$9:$G$21</definedName>
    <definedName name="__CDS_P1_G2__" localSheetId="3">'Programska'!$A$9:$G$22</definedName>
    <definedName name="__CDS_P1_G2__">'Ekonomska '!$A$9:$G$21</definedName>
    <definedName name="__CDS_P1_G3__" localSheetId="1">'Izvori'!$A$11:$G$20</definedName>
    <definedName name="__CDS_P1_G3__" localSheetId="3">'Programska'!$A$11:$G$21</definedName>
    <definedName name="__CDS_P1_G3__">'Ekonomska '!$A$11:$G$20</definedName>
    <definedName name="__CDS_P1_G4__" localSheetId="1">'Izvori'!$A$13:$G$19</definedName>
    <definedName name="__CDS_P1_G4__" localSheetId="3">'Programska'!$A$13:$G$20</definedName>
    <definedName name="__CDS_P1_G4__">'Ekonomska '!$A$13:$G$19</definedName>
    <definedName name="__CDS_P1_G5__" localSheetId="1">'Izvori'!$A$15:$G$18</definedName>
    <definedName name="__CDS_P1_G5__" localSheetId="3">'Programska'!$A$15:$G$19</definedName>
    <definedName name="__CDS_P1_G5__">'Ekonomska '!$A$15:$G$18</definedName>
    <definedName name="__CDS_P1_G6__" localSheetId="1">'Izvori'!$A$17:$G$17</definedName>
    <definedName name="__CDS_P1_G6__" localSheetId="3">'Programska'!$A$17:$G$17</definedName>
    <definedName name="__CDS_P1_G6__">'Ekonomska '!$A$17:$G$17</definedName>
    <definedName name="__CDS_T2_G1__" localSheetId="1">'Izvori'!#REF!</definedName>
    <definedName name="__CDS_T2_G1__" localSheetId="3">'Programska'!#REF!</definedName>
    <definedName name="__CDS_T2_G1__">'Ekonomska '!#REF!</definedName>
    <definedName name="__CDS_T3_G1__" localSheetId="1">'Izvori'!#REF!</definedName>
    <definedName name="__CDS_T3_G1__" localSheetId="3">'Programska'!#REF!</definedName>
    <definedName name="__CDS_T3_G1__">'Ekonomska '!#REF!</definedName>
    <definedName name="__CDS_T3_G2__" localSheetId="1">'Izvori'!#REF!</definedName>
    <definedName name="__CDS_T3_G2__" localSheetId="3">'Programska'!#REF!</definedName>
    <definedName name="__CDS_T3_G2__">'Ekonomska '!#REF!</definedName>
    <definedName name="__CDS_T3_G3__" localSheetId="1">'Izvori'!#REF!</definedName>
    <definedName name="__CDS_T3_G3__" localSheetId="3">'Programska'!#REF!</definedName>
    <definedName name="__CDS_T3_G3__">'Ekonomska '!#REF!</definedName>
    <definedName name="__CDSG1__" localSheetId="2">'Funkcijska'!$A$7:$G$31</definedName>
    <definedName name="__CDSG1__" localSheetId="1">'Izvori'!$A$75:$G$99</definedName>
    <definedName name="__CDSG1__" localSheetId="3">'Programska'!$A$96:$G$372</definedName>
    <definedName name="__CDSG1__">'Ekonomska '!$A$92:$G$297</definedName>
    <definedName name="__CDSG2__" localSheetId="2">'Funkcijska'!$A$9:$G$30</definedName>
    <definedName name="__CDSG2__" localSheetId="1">'Izvori'!$A$77:$G$98</definedName>
    <definedName name="__CDSG2__" localSheetId="3">'Programska'!$A$98:$G$371</definedName>
    <definedName name="__CDSG2__">'Ekonomska '!$A$94:$G$155</definedName>
    <definedName name="__CDSG3__" localSheetId="2">'Funkcijska'!$A$11:$G$29</definedName>
    <definedName name="__CDSG3__" localSheetId="1">'Izvori'!$A$79:$G$97</definedName>
    <definedName name="__CDSG3__" localSheetId="3">'Programska'!$A$100:$G$214</definedName>
    <definedName name="__CDSG3__">'Ekonomska '!$A$96:$G$116</definedName>
    <definedName name="__CDSG4__" localSheetId="2">'Funkcijska'!$A$13:$G$28</definedName>
    <definedName name="__CDSG4__" localSheetId="1">'Izvori'!$A$81:$G$96</definedName>
    <definedName name="__CDSG4__" localSheetId="3">'Programska'!$A$102:$G$213</definedName>
    <definedName name="__CDSG4__">'Ekonomska '!$A$98:$G$115</definedName>
    <definedName name="__CDSG5__" localSheetId="2">'Funkcijska'!$A$15:$G$27</definedName>
    <definedName name="__CDSG5__" localSheetId="1">'Izvori'!$A$83:$G$95</definedName>
    <definedName name="__CDSG5__" localSheetId="3">'Programska'!$A$104:$G$163</definedName>
    <definedName name="__CDSG5__">'Ekonomska '!$A$100:$G$114</definedName>
    <definedName name="__CDSG6__" localSheetId="2">'Funkcijska'!$A$17:$G$26</definedName>
    <definedName name="__CDSG6__" localSheetId="1">'Izvori'!$A$85:$G$94</definedName>
    <definedName name="__CDSG6__" localSheetId="3">'Programska'!$A$106:$G$162</definedName>
    <definedName name="__CDSG6__">'Ekonomska '!$A$102:$G$113</definedName>
    <definedName name="__CDSG7__" localSheetId="2">'Funkcijska'!$A$19:$G$25</definedName>
    <definedName name="__CDSG7__" localSheetId="1">'Izvori'!$A$87:$G$93</definedName>
    <definedName name="__CDSG7__" localSheetId="3">'Programska'!$A$108:$G$123</definedName>
    <definedName name="__CDSG7__">'Ekonomska '!$A$104:$G$112</definedName>
    <definedName name="__CDSG8__" localSheetId="2">'Funkcijska'!$A$21:$G$24</definedName>
    <definedName name="__CDSG8__" localSheetId="1">'Izvori'!$A$89:$G$92</definedName>
    <definedName name="__CDSG8__" localSheetId="3">'Programska'!$A$110:$G$114</definedName>
    <definedName name="__CDSG8__">'Ekonomska '!$A$106:$G$111</definedName>
    <definedName name="__CDSG9__" localSheetId="2">'Funkcijska'!$23:$23</definedName>
    <definedName name="__CDSG9__" localSheetId="1">'Izvori'!$91:$91</definedName>
    <definedName name="__CDSG9__" localSheetId="3">'Programska'!$112:$112</definedName>
    <definedName name="__CDSG9__">'Ekonomska '!$108:$108</definedName>
    <definedName name="__CDSNaslov__" localSheetId="2">'Funkcijska'!$A$1:$G$6</definedName>
    <definedName name="__CDSNaslov__" localSheetId="1">'Izvori'!$A$1:$G$73</definedName>
    <definedName name="__CDSNaslov__" localSheetId="3">'Programska'!$A$1:$G$94</definedName>
    <definedName name="__CDSNaslov__">'Ekonomska '!$A$1:$G$90</definedName>
    <definedName name="__CDSNaslov_T2__" localSheetId="2">'Funkcijska'!#REF!</definedName>
    <definedName name="__CDSNaslov_T2__" localSheetId="1">'Izvori'!#REF!</definedName>
    <definedName name="__CDSNaslov_T2__" localSheetId="3">'Programska'!#REF!</definedName>
    <definedName name="__CDSNaslov_T2__">'Ekonomska '!#REF!</definedName>
    <definedName name="__CDSNaslov_T3__" localSheetId="2">'Funkcijska'!#REF!</definedName>
    <definedName name="__CDSNaslov_T3__" localSheetId="1">'Izvori'!#REF!</definedName>
    <definedName name="__CDSNaslov_T3__" localSheetId="3">'Programska'!#REF!</definedName>
    <definedName name="__CDSNaslov_T3__">'Ekonomska '!#REF!</definedName>
    <definedName name="__Main__" localSheetId="2">'Funkcijska'!$A$1:$G$37</definedName>
    <definedName name="__Main__" localSheetId="1">'Izvori'!$A$1:$G$180</definedName>
    <definedName name="__Main__" localSheetId="3">'Programska'!$A$1:$G$381</definedName>
    <definedName name="__Main__">'Ekonomska '!$A$1:$G$392</definedName>
  </definedNames>
  <calcPr fullCalcOnLoad="1"/>
</workbook>
</file>

<file path=xl/sharedStrings.xml><?xml version="1.0" encoding="utf-8"?>
<sst xmlns="http://schemas.openxmlformats.org/spreadsheetml/2006/main" count="926" uniqueCount="248">
  <si>
    <t>3</t>
  </si>
  <si>
    <t>4</t>
  </si>
  <si>
    <t>6</t>
  </si>
  <si>
    <t>31</t>
  </si>
  <si>
    <t>32</t>
  </si>
  <si>
    <t>34</t>
  </si>
  <si>
    <t>41</t>
  </si>
  <si>
    <t>42</t>
  </si>
  <si>
    <t>63</t>
  </si>
  <si>
    <t>64</t>
  </si>
  <si>
    <t>65</t>
  </si>
  <si>
    <t>66</t>
  </si>
  <si>
    <t>67</t>
  </si>
  <si>
    <t>311</t>
  </si>
  <si>
    <t>312</t>
  </si>
  <si>
    <t>313</t>
  </si>
  <si>
    <t>321</t>
  </si>
  <si>
    <t>322</t>
  </si>
  <si>
    <t>323</t>
  </si>
  <si>
    <t>324</t>
  </si>
  <si>
    <t>329</t>
  </si>
  <si>
    <t>343</t>
  </si>
  <si>
    <t>412</t>
  </si>
  <si>
    <t>421</t>
  </si>
  <si>
    <t>422</t>
  </si>
  <si>
    <t>424</t>
  </si>
  <si>
    <t>634</t>
  </si>
  <si>
    <t>641</t>
  </si>
  <si>
    <t>652</t>
  </si>
  <si>
    <t>661</t>
  </si>
  <si>
    <t>671</t>
  </si>
  <si>
    <t>3111</t>
  </si>
  <si>
    <t>3112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</si>
  <si>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</si>
  <si>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</si>
  <si>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</si>
  <si>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</si>
  <si>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</si>
  <si>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</si>
  <si>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</si>
  <si>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</si>
  <si>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</si>
  <si>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</si>
  <si>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</si>
  <si>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</si>
  <si>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</si>
  <si>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</si>
  <si>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</si>
  <si>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</si>
  <si>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</si>
  <si>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</si>
  <si>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</si>
  <si>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</si>
  <si>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</si>
  <si>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</si>
  <si>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</si>
  <si>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</si>
  <si>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</si>
  <si>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</si>
  <si>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</si>
  <si>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</si>
  <si>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</si>
  <si>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</si>
  <si>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4123</t>
  </si>
  <si>
    <t>4214</t>
  </si>
  <si>
    <t>4221</t>
  </si>
  <si>
    <t>4227</t>
  </si>
  <si>
    <t>4241</t>
  </si>
  <si>
    <t>6341</t>
  </si>
  <si>
    <t>6413</t>
  </si>
  <si>
    <t>6415</t>
  </si>
  <si>
    <t>6526</t>
  </si>
  <si>
    <t>6614</t>
  </si>
  <si>
    <t>6615</t>
  </si>
  <si>
    <t>6711</t>
  </si>
  <si>
    <t>6712</t>
  </si>
  <si>
    <t>Knjige</t>
  </si>
  <si>
    <t>Licence</t>
  </si>
  <si>
    <t>Energija</t>
  </si>
  <si>
    <t>Ostale usluge</t>
  </si>
  <si>
    <t>Reprezentacija</t>
  </si>
  <si>
    <t>UKUPNO PRIHODI</t>
  </si>
  <si>
    <t>UKUPNO RASHODI:</t>
  </si>
  <si>
    <t>Komunalne usluge</t>
  </si>
  <si>
    <t>Rashodi za usluge</t>
  </si>
  <si>
    <t>Premije osiguranja</t>
  </si>
  <si>
    <t>Prihodi od imovine</t>
  </si>
  <si>
    <t>Prihodi poslovanja</t>
  </si>
  <si>
    <t>Rashodi poslovanja</t>
  </si>
  <si>
    <t>Financijski rashodi</t>
  </si>
  <si>
    <t>Materijalni rashodi</t>
  </si>
  <si>
    <t>Pristojbe i naknade</t>
  </si>
  <si>
    <t>Materijal i sirovine</t>
  </si>
  <si>
    <t>Postrojenja i oprema</t>
  </si>
  <si>
    <t>Rashodi za zaposlene</t>
  </si>
  <si>
    <t>Nematerijalna imovina</t>
  </si>
  <si>
    <t>Plaće (Bruto)</t>
  </si>
  <si>
    <t>Ostali financijski rashodi</t>
  </si>
  <si>
    <t>Ostali nespomenuti prihodi</t>
  </si>
  <si>
    <t>Sitni inventar i auto gume</t>
  </si>
  <si>
    <t>Ostali rashodi za zaposlene</t>
  </si>
  <si>
    <t>DVOR TRAKOŠĆAN</t>
  </si>
  <si>
    <t>Plaće u naravi</t>
  </si>
  <si>
    <t>Intelektualne i osobne usluge</t>
  </si>
  <si>
    <t>Prihodi po posebnim propisima</t>
  </si>
  <si>
    <t>Prihodi od financijske imovine</t>
  </si>
  <si>
    <t>Rashodi za materijal i energiju</t>
  </si>
  <si>
    <t>Računalne usluge</t>
  </si>
  <si>
    <t>Zdravstvene i veterinarske usluge</t>
  </si>
  <si>
    <t>Članarine i norme</t>
  </si>
  <si>
    <t>Prihodi od prodaje proizvoda i robe</t>
  </si>
  <si>
    <t>Doprinosi na plaće</t>
  </si>
  <si>
    <t>Službena putovanja</t>
  </si>
  <si>
    <t>Ostali nespomenuti rashodi poslovanja</t>
  </si>
  <si>
    <t>Građevinski objekti</t>
  </si>
  <si>
    <t>Rashodi za nabavu nefinancijske imovine</t>
  </si>
  <si>
    <t>Plaće za redovan rad</t>
  </si>
  <si>
    <t>Bankarske usluge i usluge platnog prometa</t>
  </si>
  <si>
    <t>Doprinosi za obvezno zdravstveno osiguranje</t>
  </si>
  <si>
    <t>Brojčana oznaka i naziv</t>
  </si>
  <si>
    <t>Uredski materijal i ostali materijalni rashodi</t>
  </si>
  <si>
    <t>Rashodi za nabavu proizvedene dugotrajne imovine</t>
  </si>
  <si>
    <t>Rashodi za nabavu neproizvedene dugotrajne imovine</t>
  </si>
  <si>
    <t>Ostali građevinski objekti</t>
  </si>
  <si>
    <t>Prihodi od pruženih usluga</t>
  </si>
  <si>
    <t>Uredska oprema i namještaj</t>
  </si>
  <si>
    <t>Naknade troškova zaposlenima</t>
  </si>
  <si>
    <t>Plaće za posebne uvjete rada</t>
  </si>
  <si>
    <t>Indeks izvršenje /tekući plan</t>
  </si>
  <si>
    <t>Usluge promidžbe i informiranja</t>
  </si>
  <si>
    <t>Stručno usavršavanje zaposlenika</t>
  </si>
  <si>
    <t>Usluge telefona, pošte i prijevoza</t>
  </si>
  <si>
    <t>Ostale naknade troškova zaposlenima</t>
  </si>
  <si>
    <t>Pomoći od izvanproračunskih korisnika</t>
  </si>
  <si>
    <t>Prihodi od upravnih i admin. pristojbi, pristojbi po posebn.propisima i naknada</t>
  </si>
  <si>
    <t>Službena, radna i zaštitna odjeća i obuća</t>
  </si>
  <si>
    <t>Usluge tekućeg i investicijskog održavanja</t>
  </si>
  <si>
    <t>Naknade troškova osobama izvan radnog odnosa</t>
  </si>
  <si>
    <t>Tekuće pomoći od izvanproračunskih korisnika</t>
  </si>
  <si>
    <t>Uređaji, strojevi i oprema za ostale namjene</t>
  </si>
  <si>
    <t>Indeks izvršenje / izvršenje prethodne godine</t>
  </si>
  <si>
    <t>Kamate na oročena sredstva i depozite po viđenju</t>
  </si>
  <si>
    <t>RAČUN PRIHODA I RASHODA PO EKONOMSKOJ KLASIFIKACIJI</t>
  </si>
  <si>
    <t>Naknade za prijevoz, za rad na terenu i odvojeni život</t>
  </si>
  <si>
    <t>Prihodi od prodaje proizvoda i robe te pruženih usluga</t>
  </si>
  <si>
    <t>Knjige, umjetnička djela i ostale izložbene vrijednosti</t>
  </si>
  <si>
    <t>Materijal i dijelovi za tekuće i investicijsko održavanje</t>
  </si>
  <si>
    <t>Pomoći iz inozemstva i od subjekata unutar općeg proračuna</t>
  </si>
  <si>
    <t>Prihodi iz nadležnog proračuna za financiranje rashoda poslovanja</t>
  </si>
  <si>
    <t>Negativne tečajne razlike i razlike zbog primjene valutne klauzule</t>
  </si>
  <si>
    <t>Prihodi iz nadležnog proračuna i od HZZO-a temeljem ugovornih obveza</t>
  </si>
  <si>
    <t>Naknade za rad predstavničkih i izvršnih tijela, povjerenstava i slično</t>
  </si>
  <si>
    <t>Prihodi iz nadležnog proračuna za fin. rashoda za nabavu nefinac. imovine</t>
  </si>
  <si>
    <t>Prihodi od prodaje proizvoda i robe te pruženih usluga i prihodi od donacija</t>
  </si>
  <si>
    <t>Prihodi iz nadležnog proračuna za financiranje redovne djelatnosti prorač. kor.</t>
  </si>
  <si>
    <t>Prihodi od pozitivnih tečajnih razlika i razlika zbog primjene valutne klauzule</t>
  </si>
  <si>
    <t xml:space="preserve">Prihod od prodaje nefinancijske imovine </t>
  </si>
  <si>
    <t xml:space="preserve">Prihod od prodaje proizvedene dugotrajne imovine </t>
  </si>
  <si>
    <t xml:space="preserve">Prihod od prodaje građevinskih objekata </t>
  </si>
  <si>
    <t xml:space="preserve">Stambeni objekti </t>
  </si>
  <si>
    <t>-</t>
  </si>
  <si>
    <t xml:space="preserve">Prihod od kamata za dane zajmove nepr.organ. građ.i kuć. </t>
  </si>
  <si>
    <t xml:space="preserve">Rashodi za dodatna ulaganja na nefinancijskoj imovini </t>
  </si>
  <si>
    <t xml:space="preserve">Dodatna ulaganja na građevinskim objektima </t>
  </si>
  <si>
    <t>RAČUN PRIHODA I RASHODA PO PROGRAMSKOJ KLASIFIKACIJI</t>
  </si>
  <si>
    <t>11</t>
  </si>
  <si>
    <t>Iz proračuna</t>
  </si>
  <si>
    <t>Vlastiti prihodi</t>
  </si>
  <si>
    <t>43</t>
  </si>
  <si>
    <t>Ostali prihodi za posebne namjene</t>
  </si>
  <si>
    <t xml:space="preserve">Prihod na kamate od danih zajmova nepr. org. građ.kuć. </t>
  </si>
  <si>
    <t>52</t>
  </si>
  <si>
    <t>Ostale pomoći i darovnice</t>
  </si>
  <si>
    <t>A780000</t>
  </si>
  <si>
    <t>ADMINISTRACIJA I UPRAVLJANJE</t>
  </si>
  <si>
    <t>članarine i norme</t>
  </si>
  <si>
    <t>A780001</t>
  </si>
  <si>
    <t>PROGRAMI MUZEJSKO-GALERIJSKE DJELATNOSTI</t>
  </si>
  <si>
    <t>RAČUN PRIHODA I RASHODA PO IZVORIMA</t>
  </si>
  <si>
    <t>RAČUN PRIHODA I RASHODA PO FUNKCIJSKOJ KLASIFIKACIJI</t>
  </si>
  <si>
    <t>A) SAŽETAK RAČUNA PRIHODA I RASHODA</t>
  </si>
  <si>
    <t xml:space="preserve">PRIHODI/RASHODI TEKUĆA GODINA </t>
  </si>
  <si>
    <t>Izvršenje prethodne godine</t>
  </si>
  <si>
    <t>Plan tekuće godine</t>
  </si>
  <si>
    <t xml:space="preserve">Izvršenje tekuće godine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</si>
  <si>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</si>
  <si>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</si>
  <si>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</si>
  <si>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</si>
  <si>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</si>
  <si>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</si>
  <si>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</si>
  <si>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B) SAŽETAK RAČUNA FINANCIRANJA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</si>
  <si>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</si>
  <si>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</si>
  <si>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</si>
  <si>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</si>
  <si>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</si>
  <si>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PREGLED UKUPNIH PRIHODA I RASHODA PO IZVORIMA FINANCIRANJA - DVOR TRAKOŠĆAN </t>
  </si>
  <si>
    <t>Oznaka IF</t>
  </si>
  <si>
    <t xml:space="preserve">Naziv izvora financiranja </t>
  </si>
  <si>
    <t xml:space="preserve">Izvorni plan tekuće godine </t>
  </si>
  <si>
    <t xml:space="preserve">Izvršenje tekućeg plana </t>
  </si>
  <si>
    <t xml:space="preserve">Indeks </t>
  </si>
  <si>
    <t xml:space="preserve">Opći prihodi i primici </t>
  </si>
  <si>
    <t xml:space="preserve">DONOS </t>
  </si>
  <si>
    <t xml:space="preserve">PRIHODI </t>
  </si>
  <si>
    <t>RASHODI</t>
  </si>
  <si>
    <t xml:space="preserve">ODNOS </t>
  </si>
  <si>
    <t xml:space="preserve">Vlastiti prihodi </t>
  </si>
  <si>
    <t xml:space="preserve">4 </t>
  </si>
  <si>
    <t xml:space="preserve">Prihodi za posebne namjene </t>
  </si>
  <si>
    <t xml:space="preserve">5 </t>
  </si>
  <si>
    <t>Pomoći</t>
  </si>
  <si>
    <t xml:space="preserve">Donacije </t>
  </si>
  <si>
    <t>DONOS</t>
  </si>
  <si>
    <t xml:space="preserve">Ukupni prihodi </t>
  </si>
  <si>
    <t>Ukupni rashodi</t>
  </si>
  <si>
    <t xml:space="preserve">UKUPNO DONOS </t>
  </si>
  <si>
    <t xml:space="preserve">UKUPNO ODNOS </t>
  </si>
  <si>
    <t xml:space="preserve">POLUGODIŠNJI IZVJEŠTAJ O IZVRŠENJU FINANCIJSKOG PLANA ZA 2024.g. - DVOR TRAKOŠĆAN </t>
  </si>
  <si>
    <t xml:space="preserve">Izvršenje 2023. (01.01.-30.06.) </t>
  </si>
  <si>
    <t>Plan 2024.</t>
  </si>
  <si>
    <t>Izvršenje 2024. (01.01.- 30.06.)</t>
  </si>
  <si>
    <t>Izvršenje 2023. (01.01.-30.06.)</t>
  </si>
  <si>
    <t>Izvršenje 2024.(01.01.-30.06.)</t>
  </si>
  <si>
    <t xml:space="preserve">Plan 2024. </t>
  </si>
  <si>
    <t>Izvršenje 2024. (01.01.-30.06.)</t>
  </si>
  <si>
    <t xml:space="preserve">Izvršenje 2023. (01.01.2023.-30.06.) </t>
  </si>
  <si>
    <t xml:space="preserve">C) PRENEŠENI VIŠAK ILI PRENEŠENI MANJAK </t>
  </si>
  <si>
    <t>NAZIV</t>
  </si>
  <si>
    <t xml:space="preserve">PRIJENOS VIŠKA /  MANJKA  IZ PRETHODNE GODINE </t>
  </si>
  <si>
    <t xml:space="preserve">PRIJENOS VIŠKA /  MANJKA  U SLJEDEĆE RAZDOBLJE </t>
  </si>
  <si>
    <t xml:space="preserve">VIŠAK / MANJAK + NETO FINANCIRANJE+ PRIJENOS  IZ PRET. - PRIJENOS U SLJED. </t>
  </si>
  <si>
    <t xml:space="preserve">D) VIŠEGODIŠNJI PLAN URAVNOTEŽENJA </t>
  </si>
  <si>
    <t xml:space="preserve">NAZIV </t>
  </si>
  <si>
    <t xml:space="preserve">PRIJENOS VIŠKA MANJKA IZ PRETHODNE GODINE </t>
  </si>
  <si>
    <t xml:space="preserve">VIŠAK/MANJAK IZ PRETHODNE GODINE KOJI ĆE SE RASPOREDITI/POKRITI </t>
  </si>
  <si>
    <t xml:space="preserve">VIŠAK / MANJAK TEKUĆE GODINE </t>
  </si>
  <si>
    <t xml:space="preserve">Prijenosi između proračunskih korisnika istog proračuna </t>
  </si>
  <si>
    <t xml:space="preserve">Kapitalni pr. između prorač. korisnika istog pror. temelj. pr. EU sred. </t>
  </si>
  <si>
    <t xml:space="preserve">Ostali prihodi </t>
  </si>
  <si>
    <t xml:space="preserve">Kapitalni prijen. Izm. Pror. kor. Istog pror. temelj pr. EU sred. </t>
  </si>
  <si>
    <t xml:space="preserve">Vlastiti prihodi - višak </t>
  </si>
  <si>
    <t xml:space="preserve">Služba kulture </t>
  </si>
  <si>
    <t xml:space="preserve">PRIJENOS VIŠKA /  MANJKA U SLJEDEĆE RAZDOBLJE </t>
  </si>
  <si>
    <t xml:space="preserve">Uredska oprema i namještaj </t>
  </si>
  <si>
    <t xml:space="preserve">Uređaji, strojevi i oprema za ostale namjene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</si>
</sst>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#,##0_ ;[Red]\-#,##0\ "/>
    <numFmt numFmtId="168" formatCode="#,##0&quot; &quot;;[Red]&quot;-&quot;#,##0&quot; &quot;"/>
    <numFmt numFmtId="169" formatCode="[$-41A]dd\.\ mmmm\ yyyy\."/>
    <numFmt numFmtId="170" formatCode="#,##0.00\ &quot;kn&quot;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i/>
      <sz val="12"/>
      <color indexed="56"/>
      <name val="Calibri"/>
      <family val="2"/>
    </font>
    <font>
      <b/>
      <i/>
      <sz val="11"/>
      <color indexed="56"/>
      <name val="Calibri"/>
      <family val="2"/>
    </font>
    <font>
      <i/>
      <sz val="12"/>
      <color indexed="56"/>
      <name val="Calibri"/>
      <family val="2"/>
    </font>
    <font>
      <i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56"/>
      <name val="Calibri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8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i/>
      <sz val="12"/>
      <color rgb="FF002060"/>
      <name val="Calibri"/>
      <family val="2"/>
    </font>
    <font>
      <b/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i/>
      <sz val="12"/>
      <color rgb="FF002060"/>
      <name val="Calibri"/>
      <family val="2"/>
    </font>
    <font>
      <i/>
      <sz val="16"/>
      <color rgb="FFFF0000"/>
      <name val="Calibri"/>
      <family val="2"/>
    </font>
    <font>
      <sz val="12"/>
      <color theme="3"/>
      <name val="Calibri"/>
      <family val="2"/>
    </font>
    <font>
      <b/>
      <sz val="12"/>
      <color theme="3" tint="-0.4999699890613556"/>
      <name val="Calibri"/>
      <family val="2"/>
    </font>
    <font>
      <b/>
      <sz val="12"/>
      <color rgb="FFFF0000"/>
      <name val="Calibri"/>
      <family val="2"/>
    </font>
    <font>
      <b/>
      <sz val="12"/>
      <color theme="3"/>
      <name val="Calibri"/>
      <family val="2"/>
    </font>
    <font>
      <sz val="11"/>
      <color rgb="FF002060"/>
      <name val="Calibri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theme="3" tint="-0.24997000396251678"/>
      <name val="Calibri"/>
      <family val="2"/>
    </font>
    <font>
      <b/>
      <sz val="14"/>
      <color rgb="FF00206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/>
    </border>
    <border>
      <left style="thin"/>
      <right style="thin"/>
      <top style="thin"/>
      <bottom/>
    </border>
    <border>
      <left style="hair"/>
      <right/>
      <top style="thin"/>
      <bottom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66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66" fontId="67" fillId="0" borderId="0" xfId="0" applyNumberFormat="1" applyFont="1" applyAlignment="1">
      <alignment horizontal="right"/>
    </xf>
    <xf numFmtId="166" fontId="72" fillId="33" borderId="10" xfId="0" applyNumberFormat="1" applyFont="1" applyFill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7" fillId="0" borderId="0" xfId="0" applyFont="1" applyBorder="1" applyAlignment="1">
      <alignment/>
    </xf>
    <xf numFmtId="0" fontId="0" fillId="0" borderId="0" xfId="0" applyFill="1" applyAlignment="1">
      <alignment/>
    </xf>
    <xf numFmtId="166" fontId="73" fillId="0" borderId="0" xfId="0" applyNumberFormat="1" applyFont="1" applyFill="1" applyBorder="1" applyAlignment="1">
      <alignment horizontal="right"/>
    </xf>
    <xf numFmtId="166" fontId="71" fillId="0" borderId="0" xfId="0" applyNumberFormat="1" applyFont="1" applyFill="1" applyAlignment="1">
      <alignment horizontal="right"/>
    </xf>
    <xf numFmtId="166" fontId="74" fillId="0" borderId="0" xfId="0" applyNumberFormat="1" applyFont="1" applyFill="1" applyAlignment="1">
      <alignment horizontal="right"/>
    </xf>
    <xf numFmtId="166" fontId="75" fillId="0" borderId="0" xfId="0" applyNumberFormat="1" applyFont="1" applyFill="1" applyAlignment="1">
      <alignment horizontal="right"/>
    </xf>
    <xf numFmtId="166" fontId="72" fillId="0" borderId="0" xfId="0" applyNumberFormat="1" applyFont="1" applyFill="1" applyAlignment="1">
      <alignment horizontal="right"/>
    </xf>
    <xf numFmtId="166" fontId="76" fillId="0" borderId="0" xfId="0" applyNumberFormat="1" applyFont="1" applyFill="1" applyAlignment="1">
      <alignment horizontal="right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 horizontal="left"/>
    </xf>
    <xf numFmtId="0" fontId="79" fillId="0" borderId="0" xfId="0" applyFont="1" applyFill="1" applyAlignment="1">
      <alignment/>
    </xf>
    <xf numFmtId="0" fontId="74" fillId="33" borderId="0" xfId="0" applyFont="1" applyFill="1" applyAlignment="1">
      <alignment horizontal="left"/>
    </xf>
    <xf numFmtId="0" fontId="74" fillId="33" borderId="0" xfId="0" applyFont="1" applyFill="1" applyAlignment="1">
      <alignment horizontal="center"/>
    </xf>
    <xf numFmtId="166" fontId="74" fillId="33" borderId="0" xfId="0" applyNumberFormat="1" applyFont="1" applyFill="1" applyAlignment="1">
      <alignment horizontal="right"/>
    </xf>
    <xf numFmtId="0" fontId="74" fillId="33" borderId="0" xfId="0" applyFont="1" applyFill="1" applyBorder="1" applyAlignment="1">
      <alignment vertical="center"/>
    </xf>
    <xf numFmtId="0" fontId="74" fillId="34" borderId="0" xfId="0" applyFont="1" applyFill="1" applyAlignment="1">
      <alignment horizontal="left"/>
    </xf>
    <xf numFmtId="166" fontId="74" fillId="34" borderId="0" xfId="0" applyNumberFormat="1" applyFont="1" applyFill="1" applyAlignment="1">
      <alignment horizontal="right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66" fontId="74" fillId="33" borderId="0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6" fontId="67" fillId="35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166" fontId="74" fillId="33" borderId="0" xfId="0" applyNumberFormat="1" applyFont="1" applyFill="1" applyBorder="1" applyAlignment="1">
      <alignment horizontal="right" vertical="center"/>
    </xf>
    <xf numFmtId="0" fontId="75" fillId="6" borderId="0" xfId="0" applyFont="1" applyFill="1" applyAlignment="1">
      <alignment horizontal="left"/>
    </xf>
    <xf numFmtId="166" fontId="75" fillId="6" borderId="0" xfId="0" applyNumberFormat="1" applyFont="1" applyFill="1" applyAlignment="1">
      <alignment horizontal="right"/>
    </xf>
    <xf numFmtId="166" fontId="74" fillId="6" borderId="0" xfId="0" applyNumberFormat="1" applyFont="1" applyFill="1" applyAlignment="1">
      <alignment horizontal="right"/>
    </xf>
    <xf numFmtId="0" fontId="72" fillId="4" borderId="0" xfId="0" applyFont="1" applyFill="1" applyAlignment="1">
      <alignment horizontal="left"/>
    </xf>
    <xf numFmtId="166" fontId="72" fillId="4" borderId="0" xfId="0" applyNumberFormat="1" applyFont="1" applyFill="1" applyAlignment="1">
      <alignment horizontal="right"/>
    </xf>
    <xf numFmtId="166" fontId="74" fillId="4" borderId="0" xfId="0" applyNumberFormat="1" applyFont="1" applyFill="1" applyAlignment="1">
      <alignment horizontal="right"/>
    </xf>
    <xf numFmtId="166" fontId="76" fillId="7" borderId="0" xfId="0" applyNumberFormat="1" applyFont="1" applyFill="1" applyAlignment="1">
      <alignment horizontal="right"/>
    </xf>
    <xf numFmtId="0" fontId="76" fillId="2" borderId="0" xfId="0" applyFont="1" applyFill="1" applyAlignment="1">
      <alignment horizontal="left"/>
    </xf>
    <xf numFmtId="166" fontId="76" fillId="2" borderId="0" xfId="0" applyNumberFormat="1" applyFont="1" applyFill="1" applyAlignment="1">
      <alignment horizontal="right"/>
    </xf>
    <xf numFmtId="166" fontId="75" fillId="2" borderId="0" xfId="0" applyNumberFormat="1" applyFont="1" applyFill="1" applyAlignment="1">
      <alignment horizontal="right"/>
    </xf>
    <xf numFmtId="166" fontId="72" fillId="5" borderId="0" xfId="0" applyNumberFormat="1" applyFont="1" applyFill="1" applyAlignment="1">
      <alignment horizontal="right"/>
    </xf>
    <xf numFmtId="166" fontId="74" fillId="0" borderId="0" xfId="0" applyNumberFormat="1" applyFont="1" applyAlignment="1">
      <alignment horizontal="right"/>
    </xf>
    <xf numFmtId="166" fontId="73" fillId="0" borderId="0" xfId="0" applyNumberFormat="1" applyFont="1" applyAlignment="1">
      <alignment horizontal="right"/>
    </xf>
    <xf numFmtId="166" fontId="71" fillId="0" borderId="0" xfId="0" applyNumberFormat="1" applyFont="1" applyFill="1" applyBorder="1" applyAlignment="1">
      <alignment horizontal="right"/>
    </xf>
    <xf numFmtId="166" fontId="67" fillId="0" borderId="0" xfId="0" applyNumberFormat="1" applyFont="1" applyFill="1" applyBorder="1" applyAlignment="1">
      <alignment horizontal="right"/>
    </xf>
    <xf numFmtId="166" fontId="67" fillId="0" borderId="0" xfId="0" applyNumberFormat="1" applyFont="1" applyBorder="1" applyAlignment="1">
      <alignment horizontal="right"/>
    </xf>
    <xf numFmtId="10" fontId="74" fillId="33" borderId="0" xfId="0" applyNumberFormat="1" applyFont="1" applyFill="1" applyAlignment="1">
      <alignment horizontal="right"/>
    </xf>
    <xf numFmtId="10" fontId="74" fillId="0" borderId="0" xfId="0" applyNumberFormat="1" applyFont="1" applyAlignment="1">
      <alignment horizontal="right"/>
    </xf>
    <xf numFmtId="10" fontId="74" fillId="34" borderId="0" xfId="0" applyNumberFormat="1" applyFont="1" applyFill="1" applyAlignment="1">
      <alignment horizontal="right"/>
    </xf>
    <xf numFmtId="10" fontId="73" fillId="0" borderId="0" xfId="0" applyNumberFormat="1" applyFont="1" applyAlignment="1">
      <alignment horizontal="right"/>
    </xf>
    <xf numFmtId="10" fontId="75" fillId="6" borderId="0" xfId="0" applyNumberFormat="1" applyFont="1" applyFill="1" applyAlignment="1">
      <alignment horizontal="right"/>
    </xf>
    <xf numFmtId="10" fontId="72" fillId="4" borderId="0" xfId="0" applyNumberFormat="1" applyFont="1" applyFill="1" applyAlignment="1">
      <alignment horizontal="right"/>
    </xf>
    <xf numFmtId="10" fontId="76" fillId="2" borderId="0" xfId="0" applyNumberFormat="1" applyFont="1" applyFill="1" applyAlignment="1">
      <alignment horizontal="right"/>
    </xf>
    <xf numFmtId="10" fontId="69" fillId="0" borderId="0" xfId="0" applyNumberFormat="1" applyFont="1" applyAlignment="1">
      <alignment horizontal="right"/>
    </xf>
    <xf numFmtId="10" fontId="67" fillId="0" borderId="0" xfId="0" applyNumberFormat="1" applyFont="1" applyAlignment="1">
      <alignment horizontal="right"/>
    </xf>
    <xf numFmtId="10" fontId="74" fillId="33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right"/>
    </xf>
    <xf numFmtId="10" fontId="74" fillId="6" borderId="0" xfId="0" applyNumberFormat="1" applyFont="1" applyFill="1" applyAlignment="1">
      <alignment horizontal="right"/>
    </xf>
    <xf numFmtId="10" fontId="74" fillId="4" borderId="0" xfId="0" applyNumberFormat="1" applyFont="1" applyFill="1" applyAlignment="1">
      <alignment horizontal="right"/>
    </xf>
    <xf numFmtId="10" fontId="75" fillId="2" borderId="0" xfId="0" applyNumberFormat="1" applyFont="1" applyFill="1" applyAlignment="1">
      <alignment horizontal="right"/>
    </xf>
    <xf numFmtId="10" fontId="72" fillId="5" borderId="0" xfId="0" applyNumberFormat="1" applyFont="1" applyFill="1" applyAlignment="1">
      <alignment horizontal="right"/>
    </xf>
    <xf numFmtId="10" fontId="76" fillId="7" borderId="0" xfId="0" applyNumberFormat="1" applyFont="1" applyFill="1" applyAlignment="1">
      <alignment horizontal="right"/>
    </xf>
    <xf numFmtId="10" fontId="76" fillId="0" borderId="0" xfId="0" applyNumberFormat="1" applyFont="1" applyFill="1" applyAlignment="1">
      <alignment horizontal="right"/>
    </xf>
    <xf numFmtId="10" fontId="0" fillId="0" borderId="0" xfId="0" applyNumberFormat="1" applyAlignment="1">
      <alignment horizontal="right"/>
    </xf>
    <xf numFmtId="10" fontId="74" fillId="33" borderId="0" xfId="0" applyNumberFormat="1" applyFont="1" applyFill="1" applyBorder="1" applyAlignment="1">
      <alignment horizontal="right" vertical="center"/>
    </xf>
    <xf numFmtId="0" fontId="74" fillId="33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4" fillId="6" borderId="0" xfId="0" applyFont="1" applyFill="1" applyBorder="1" applyAlignment="1">
      <alignment/>
    </xf>
    <xf numFmtId="0" fontId="74" fillId="4" borderId="0" xfId="0" applyFont="1" applyFill="1" applyBorder="1" applyAlignment="1">
      <alignment/>
    </xf>
    <xf numFmtId="0" fontId="75" fillId="2" borderId="0" xfId="0" applyFont="1" applyFill="1" applyBorder="1" applyAlignment="1">
      <alignment/>
    </xf>
    <xf numFmtId="0" fontId="72" fillId="5" borderId="0" xfId="0" applyFont="1" applyFill="1" applyBorder="1" applyAlignment="1">
      <alignment/>
    </xf>
    <xf numFmtId="0" fontId="76" fillId="7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73" fillId="0" borderId="0" xfId="0" applyFont="1" applyAlignment="1">
      <alignment/>
    </xf>
    <xf numFmtId="10" fontId="72" fillId="33" borderId="10" xfId="0" applyNumberFormat="1" applyFont="1" applyFill="1" applyBorder="1" applyAlignment="1">
      <alignment horizontal="center" wrapText="1"/>
    </xf>
    <xf numFmtId="0" fontId="72" fillId="33" borderId="11" xfId="0" applyFont="1" applyFill="1" applyBorder="1" applyAlignment="1">
      <alignment/>
    </xf>
    <xf numFmtId="0" fontId="72" fillId="33" borderId="12" xfId="0" applyFont="1" applyFill="1" applyBorder="1" applyAlignment="1">
      <alignment/>
    </xf>
    <xf numFmtId="0" fontId="73" fillId="0" borderId="0" xfId="0" applyFont="1" applyAlignment="1">
      <alignment horizontal="left"/>
    </xf>
    <xf numFmtId="0" fontId="74" fillId="33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4" fillId="34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74" fillId="6" borderId="0" xfId="0" applyFont="1" applyFill="1" applyBorder="1" applyAlignment="1">
      <alignment horizontal="left"/>
    </xf>
    <xf numFmtId="0" fontId="74" fillId="4" borderId="0" xfId="0" applyFont="1" applyFill="1" applyBorder="1" applyAlignment="1">
      <alignment horizontal="left"/>
    </xf>
    <xf numFmtId="0" fontId="75" fillId="2" borderId="0" xfId="0" applyFont="1" applyFill="1" applyBorder="1" applyAlignment="1">
      <alignment horizontal="left"/>
    </xf>
    <xf numFmtId="0" fontId="72" fillId="5" borderId="0" xfId="0" applyFont="1" applyFill="1" applyBorder="1" applyAlignment="1">
      <alignment horizontal="left"/>
    </xf>
    <xf numFmtId="0" fontId="76" fillId="7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4" fillId="6" borderId="0" xfId="0" applyFont="1" applyFill="1" applyAlignment="1">
      <alignment horizontal="left"/>
    </xf>
    <xf numFmtId="10" fontId="74" fillId="34" borderId="0" xfId="0" applyNumberFormat="1" applyFont="1" applyFill="1" applyAlignment="1">
      <alignment horizontal="center"/>
    </xf>
    <xf numFmtId="10" fontId="74" fillId="6" borderId="0" xfId="0" applyNumberFormat="1" applyFont="1" applyFill="1" applyAlignment="1">
      <alignment horizontal="center"/>
    </xf>
    <xf numFmtId="10" fontId="69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166" fontId="80" fillId="0" borderId="0" xfId="0" applyNumberFormat="1" applyFont="1" applyAlignment="1">
      <alignment horizontal="right"/>
    </xf>
    <xf numFmtId="0" fontId="69" fillId="0" borderId="0" xfId="0" applyFont="1" applyAlignment="1">
      <alignment/>
    </xf>
    <xf numFmtId="166" fontId="77" fillId="0" borderId="0" xfId="0" applyNumberFormat="1" applyFont="1" applyAlignment="1">
      <alignment horizontal="right"/>
    </xf>
    <xf numFmtId="10" fontId="80" fillId="0" borderId="0" xfId="0" applyNumberFormat="1" applyFont="1" applyAlignment="1">
      <alignment horizontal="center"/>
    </xf>
    <xf numFmtId="10" fontId="77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73" fillId="0" borderId="0" xfId="0" applyFont="1" applyAlignment="1">
      <alignment/>
    </xf>
    <xf numFmtId="10" fontId="74" fillId="33" borderId="0" xfId="0" applyNumberFormat="1" applyFont="1" applyFill="1" applyAlignment="1">
      <alignment horizontal="center"/>
    </xf>
    <xf numFmtId="0" fontId="74" fillId="33" borderId="0" xfId="0" applyFont="1" applyFill="1" applyAlignment="1">
      <alignment/>
    </xf>
    <xf numFmtId="0" fontId="74" fillId="34" borderId="0" xfId="0" applyFont="1" applyFill="1" applyAlignment="1">
      <alignment/>
    </xf>
    <xf numFmtId="0" fontId="67" fillId="0" borderId="0" xfId="0" applyFont="1" applyAlignment="1">
      <alignment horizontal="left"/>
    </xf>
    <xf numFmtId="166" fontId="71" fillId="0" borderId="0" xfId="0" applyNumberFormat="1" applyFont="1" applyAlignment="1">
      <alignment horizontal="right"/>
    </xf>
    <xf numFmtId="0" fontId="74" fillId="6" borderId="0" xfId="0" applyFont="1" applyFill="1" applyAlignment="1">
      <alignment/>
    </xf>
    <xf numFmtId="0" fontId="74" fillId="4" borderId="0" xfId="0" applyFont="1" applyFill="1" applyAlignment="1">
      <alignment horizontal="left"/>
    </xf>
    <xf numFmtId="0" fontId="74" fillId="4" borderId="0" xfId="0" applyFont="1" applyFill="1" applyAlignment="1">
      <alignment/>
    </xf>
    <xf numFmtId="166" fontId="75" fillId="0" borderId="0" xfId="0" applyNumberFormat="1" applyFont="1" applyAlignment="1">
      <alignment horizontal="right"/>
    </xf>
    <xf numFmtId="0" fontId="75" fillId="2" borderId="0" xfId="0" applyFont="1" applyFill="1" applyAlignment="1">
      <alignment horizontal="left"/>
    </xf>
    <xf numFmtId="0" fontId="75" fillId="2" borderId="0" xfId="0" applyFont="1" applyFill="1" applyAlignment="1">
      <alignment/>
    </xf>
    <xf numFmtId="166" fontId="72" fillId="0" borderId="0" xfId="0" applyNumberFormat="1" applyFont="1" applyAlignment="1">
      <alignment horizontal="right"/>
    </xf>
    <xf numFmtId="0" fontId="72" fillId="5" borderId="0" xfId="0" applyFont="1" applyFill="1" applyAlignment="1">
      <alignment horizontal="left"/>
    </xf>
    <xf numFmtId="0" fontId="72" fillId="5" borderId="0" xfId="0" applyFont="1" applyFill="1" applyAlignment="1">
      <alignment/>
    </xf>
    <xf numFmtId="166" fontId="76" fillId="0" borderId="0" xfId="0" applyNumberFormat="1" applyFont="1" applyAlignment="1">
      <alignment horizontal="right"/>
    </xf>
    <xf numFmtId="0" fontId="76" fillId="7" borderId="0" xfId="0" applyFont="1" applyFill="1" applyAlignment="1">
      <alignment horizontal="left"/>
    </xf>
    <xf numFmtId="0" fontId="76" fillId="7" borderId="0" xfId="0" applyFont="1" applyFill="1" applyAlignment="1">
      <alignment/>
    </xf>
    <xf numFmtId="10" fontId="76" fillId="0" borderId="0" xfId="0" applyNumberFormat="1" applyFont="1" applyAlignment="1">
      <alignment horizontal="right"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10" fontId="77" fillId="0" borderId="0" xfId="0" applyNumberFormat="1" applyFont="1" applyAlignment="1">
      <alignment horizontal="right"/>
    </xf>
    <xf numFmtId="0" fontId="72" fillId="7" borderId="0" xfId="0" applyFont="1" applyFill="1" applyAlignment="1">
      <alignment horizontal="left"/>
    </xf>
    <xf numFmtId="0" fontId="72" fillId="7" borderId="0" xfId="0" applyFont="1" applyFill="1" applyAlignment="1">
      <alignment/>
    </xf>
    <xf numFmtId="166" fontId="72" fillId="7" borderId="0" xfId="0" applyNumberFormat="1" applyFont="1" applyFill="1" applyAlignment="1">
      <alignment horizontal="right"/>
    </xf>
    <xf numFmtId="166" fontId="82" fillId="7" borderId="0" xfId="0" applyNumberFormat="1" applyFont="1" applyFill="1" applyAlignment="1">
      <alignment horizontal="right"/>
    </xf>
    <xf numFmtId="10" fontId="82" fillId="7" borderId="0" xfId="0" applyNumberFormat="1" applyFont="1" applyFill="1" applyAlignment="1">
      <alignment horizontal="center"/>
    </xf>
    <xf numFmtId="0" fontId="74" fillId="33" borderId="0" xfId="0" applyFont="1" applyFill="1" applyAlignment="1">
      <alignment vertical="center"/>
    </xf>
    <xf numFmtId="166" fontId="74" fillId="33" borderId="0" xfId="0" applyNumberFormat="1" applyFont="1" applyFill="1" applyAlignment="1">
      <alignment horizontal="right" vertical="center"/>
    </xf>
    <xf numFmtId="10" fontId="74" fillId="33" borderId="0" xfId="0" applyNumberFormat="1" applyFont="1" applyFill="1" applyAlignment="1">
      <alignment horizontal="right" vertical="center"/>
    </xf>
    <xf numFmtId="0" fontId="83" fillId="36" borderId="13" xfId="0" applyFont="1" applyFill="1" applyBorder="1" applyAlignment="1">
      <alignment horizontal="center" vertical="center" wrapText="1"/>
    </xf>
    <xf numFmtId="3" fontId="83" fillId="37" borderId="13" xfId="0" applyNumberFormat="1" applyFont="1" applyFill="1" applyBorder="1" applyAlignment="1">
      <alignment vertical="center" wrapText="1"/>
    </xf>
    <xf numFmtId="3" fontId="84" fillId="36" borderId="13" xfId="0" applyNumberFormat="1" applyFont="1" applyFill="1" applyBorder="1" applyAlignment="1">
      <alignment vertical="center" wrapText="1"/>
    </xf>
    <xf numFmtId="3" fontId="84" fillId="36" borderId="13" xfId="0" applyNumberFormat="1" applyFont="1" applyFill="1" applyBorder="1" applyAlignment="1">
      <alignment vertical="center"/>
    </xf>
    <xf numFmtId="168" fontId="83" fillId="37" borderId="13" xfId="0" applyNumberFormat="1" applyFont="1" applyFill="1" applyBorder="1" applyAlignment="1">
      <alignment horizontal="right" vertical="center"/>
    </xf>
    <xf numFmtId="168" fontId="85" fillId="37" borderId="14" xfId="0" applyNumberFormat="1" applyFont="1" applyFill="1" applyBorder="1" applyAlignment="1">
      <alignment horizontal="right" vertical="center"/>
    </xf>
    <xf numFmtId="0" fontId="84" fillId="38" borderId="0" xfId="0" applyFont="1" applyFill="1" applyAlignment="1">
      <alignment/>
    </xf>
    <xf numFmtId="3" fontId="86" fillId="36" borderId="13" xfId="0" applyNumberFormat="1" applyFont="1" applyFill="1" applyBorder="1" applyAlignment="1">
      <alignment horizontal="right" vertical="center"/>
    </xf>
    <xf numFmtId="3" fontId="87" fillId="37" borderId="14" xfId="0" applyNumberFormat="1" applyFont="1" applyFill="1" applyBorder="1" applyAlignment="1">
      <alignment horizontal="right" vertical="center"/>
    </xf>
    <xf numFmtId="0" fontId="84" fillId="0" borderId="0" xfId="0" applyFont="1" applyAlignment="1">
      <alignment/>
    </xf>
    <xf numFmtId="3" fontId="85" fillId="39" borderId="0" xfId="52" applyNumberFormat="1" applyFont="1" applyFill="1" applyAlignment="1" quotePrefix="1">
      <alignment horizontal="center" vertical="center"/>
      <protection/>
    </xf>
    <xf numFmtId="3" fontId="85" fillId="39" borderId="0" xfId="52" applyNumberFormat="1" applyFont="1" applyFill="1" applyAlignment="1">
      <alignment vertical="center"/>
      <protection/>
    </xf>
    <xf numFmtId="3" fontId="84" fillId="39" borderId="0" xfId="52" applyNumberFormat="1" applyFont="1" applyFill="1">
      <alignment/>
      <protection/>
    </xf>
    <xf numFmtId="0" fontId="84" fillId="39" borderId="0" xfId="52" applyFont="1" applyFill="1" applyAlignment="1">
      <alignment horizontal="center"/>
      <protection/>
    </xf>
    <xf numFmtId="3" fontId="83" fillId="39" borderId="10" xfId="52" applyNumberFormat="1" applyFont="1" applyFill="1" applyBorder="1" applyAlignment="1">
      <alignment horizontal="center" vertical="center" wrapText="1"/>
      <protection/>
    </xf>
    <xf numFmtId="3" fontId="83" fillId="39" borderId="11" xfId="52" applyNumberFormat="1" applyFont="1" applyFill="1" applyBorder="1" applyAlignment="1">
      <alignment horizontal="center" vertical="center"/>
      <protection/>
    </xf>
    <xf numFmtId="3" fontId="83" fillId="39" borderId="10" xfId="52" applyNumberFormat="1" applyFont="1" applyFill="1" applyBorder="1" applyAlignment="1">
      <alignment horizontal="left" vertical="center"/>
      <protection/>
    </xf>
    <xf numFmtId="3" fontId="83" fillId="39" borderId="10" xfId="52" applyNumberFormat="1" applyFont="1" applyFill="1" applyBorder="1" applyAlignment="1">
      <alignment horizontal="center" vertical="center"/>
      <protection/>
    </xf>
    <xf numFmtId="49" fontId="85" fillId="39" borderId="15" xfId="52" applyNumberFormat="1" applyFont="1" applyFill="1" applyBorder="1" applyAlignment="1">
      <alignment horizontal="center" vertical="center"/>
      <protection/>
    </xf>
    <xf numFmtId="49" fontId="85" fillId="39" borderId="16" xfId="52" applyNumberFormat="1" applyFont="1" applyFill="1" applyBorder="1" applyAlignment="1">
      <alignment vertical="center"/>
      <protection/>
    </xf>
    <xf numFmtId="0" fontId="88" fillId="39" borderId="17" xfId="52" applyFont="1" applyFill="1" applyBorder="1" applyAlignment="1">
      <alignment horizontal="center" vertical="center"/>
      <protection/>
    </xf>
    <xf numFmtId="3" fontId="88" fillId="39" borderId="18" xfId="52" applyNumberFormat="1" applyFont="1" applyFill="1" applyBorder="1" applyAlignment="1">
      <alignment vertical="center"/>
      <protection/>
    </xf>
    <xf numFmtId="49" fontId="85" fillId="39" borderId="10" xfId="52" applyNumberFormat="1" applyFont="1" applyFill="1" applyBorder="1" applyAlignment="1">
      <alignment horizontal="center" vertical="center"/>
      <protection/>
    </xf>
    <xf numFmtId="49" fontId="85" fillId="39" borderId="10" xfId="52" applyNumberFormat="1" applyFont="1" applyFill="1" applyBorder="1" applyAlignment="1">
      <alignment horizontal="right" vertical="center"/>
      <protection/>
    </xf>
    <xf numFmtId="49" fontId="85" fillId="39" borderId="10" xfId="52" applyNumberFormat="1" applyFont="1" applyFill="1" applyBorder="1" applyAlignment="1">
      <alignment vertical="center"/>
      <protection/>
    </xf>
    <xf numFmtId="0" fontId="83" fillId="39" borderId="10" xfId="52" applyFont="1" applyFill="1" applyBorder="1" applyAlignment="1">
      <alignment horizontal="right" vertical="center"/>
      <protection/>
    </xf>
    <xf numFmtId="3" fontId="88" fillId="39" borderId="10" xfId="52" applyNumberFormat="1" applyFont="1" applyFill="1" applyBorder="1" applyAlignment="1">
      <alignment vertical="center"/>
      <protection/>
    </xf>
    <xf numFmtId="49" fontId="84" fillId="39" borderId="10" xfId="52" applyNumberFormat="1" applyFont="1" applyFill="1" applyBorder="1" applyAlignment="1">
      <alignment vertical="center"/>
      <protection/>
    </xf>
    <xf numFmtId="3" fontId="84" fillId="39" borderId="10" xfId="52" applyNumberFormat="1" applyFont="1" applyFill="1" applyBorder="1" applyAlignment="1">
      <alignment horizontal="right" vertical="center"/>
      <protection/>
    </xf>
    <xf numFmtId="3" fontId="85" fillId="39" borderId="10" xfId="52" applyNumberFormat="1" applyFont="1" applyFill="1" applyBorder="1" applyAlignment="1">
      <alignment horizontal="right" vertical="center"/>
      <protection/>
    </xf>
    <xf numFmtId="3" fontId="88" fillId="39" borderId="10" xfId="52" applyNumberFormat="1" applyFont="1" applyFill="1" applyBorder="1" applyAlignment="1">
      <alignment horizontal="right"/>
      <protection/>
    </xf>
    <xf numFmtId="3" fontId="88" fillId="39" borderId="10" xfId="52" applyNumberFormat="1" applyFont="1" applyFill="1" applyBorder="1" applyAlignment="1">
      <alignment horizontal="right" vertical="center"/>
      <protection/>
    </xf>
    <xf numFmtId="3" fontId="85" fillId="39" borderId="10" xfId="52" applyNumberFormat="1" applyFont="1" applyFill="1" applyBorder="1" applyAlignment="1">
      <alignment horizontal="right"/>
      <protection/>
    </xf>
    <xf numFmtId="3" fontId="84" fillId="0" borderId="10" xfId="52" applyNumberFormat="1" applyFont="1" applyBorder="1">
      <alignment/>
      <protection/>
    </xf>
    <xf numFmtId="3" fontId="83" fillId="0" borderId="10" xfId="52" applyNumberFormat="1" applyFont="1" applyBorder="1" applyAlignment="1">
      <alignment horizontal="center"/>
      <protection/>
    </xf>
    <xf numFmtId="3" fontId="85" fillId="0" borderId="10" xfId="52" applyNumberFormat="1" applyFont="1" applyBorder="1">
      <alignment/>
      <protection/>
    </xf>
    <xf numFmtId="3" fontId="83" fillId="0" borderId="10" xfId="52" applyNumberFormat="1" applyFont="1" applyBorder="1" applyAlignment="1">
      <alignment horizontal="right"/>
      <protection/>
    </xf>
    <xf numFmtId="3" fontId="83" fillId="0" borderId="10" xfId="52" applyNumberFormat="1" applyFont="1" applyBorder="1">
      <alignment/>
      <protection/>
    </xf>
    <xf numFmtId="3" fontId="84" fillId="0" borderId="0" xfId="52" applyNumberFormat="1" applyFont="1">
      <alignment/>
      <protection/>
    </xf>
    <xf numFmtId="4" fontId="84" fillId="39" borderId="10" xfId="52" applyNumberFormat="1" applyFont="1" applyFill="1" applyBorder="1" applyAlignment="1">
      <alignment horizontal="right" vertical="center"/>
      <protection/>
    </xf>
    <xf numFmtId="4" fontId="83" fillId="39" borderId="10" xfId="52" applyNumberFormat="1" applyFont="1" applyFill="1" applyBorder="1" applyAlignment="1">
      <alignment horizontal="right" vertical="center"/>
      <protection/>
    </xf>
    <xf numFmtId="4" fontId="88" fillId="39" borderId="10" xfId="52" applyNumberFormat="1" applyFont="1" applyFill="1" applyBorder="1" applyAlignment="1">
      <alignment horizontal="right"/>
      <protection/>
    </xf>
    <xf numFmtId="4" fontId="85" fillId="39" borderId="10" xfId="52" applyNumberFormat="1" applyFont="1" applyFill="1" applyBorder="1" applyAlignment="1">
      <alignment horizontal="right" vertical="center"/>
      <protection/>
    </xf>
    <xf numFmtId="4" fontId="88" fillId="39" borderId="10" xfId="52" applyNumberFormat="1" applyFont="1" applyFill="1" applyBorder="1" applyAlignment="1">
      <alignment horizontal="right" vertical="center"/>
      <protection/>
    </xf>
    <xf numFmtId="4" fontId="85" fillId="39" borderId="10" xfId="52" applyNumberFormat="1" applyFont="1" applyFill="1" applyBorder="1" applyAlignment="1">
      <alignment horizontal="right"/>
      <protection/>
    </xf>
    <xf numFmtId="4" fontId="84" fillId="0" borderId="10" xfId="52" applyNumberFormat="1" applyFont="1" applyBorder="1">
      <alignment/>
      <protection/>
    </xf>
    <xf numFmtId="4" fontId="83" fillId="0" borderId="10" xfId="52" applyNumberFormat="1" applyFont="1" applyBorder="1">
      <alignment/>
      <protection/>
    </xf>
    <xf numFmtId="3" fontId="89" fillId="39" borderId="19" xfId="52" applyNumberFormat="1" applyFont="1" applyFill="1" applyBorder="1" applyAlignment="1">
      <alignment horizontal="center" vertical="center"/>
      <protection/>
    </xf>
    <xf numFmtId="166" fontId="72" fillId="33" borderId="10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vertical="center"/>
    </xf>
    <xf numFmtId="0" fontId="72" fillId="33" borderId="12" xfId="0" applyFont="1" applyFill="1" applyBorder="1" applyAlignment="1">
      <alignment vertical="center"/>
    </xf>
    <xf numFmtId="10" fontId="72" fillId="33" borderId="10" xfId="0" applyNumberFormat="1" applyFont="1" applyFill="1" applyBorder="1" applyAlignment="1">
      <alignment horizontal="center" vertical="center" wrapText="1"/>
    </xf>
    <xf numFmtId="0" fontId="83" fillId="36" borderId="13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79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3" fontId="90" fillId="36" borderId="13" xfId="0" applyNumberFormat="1" applyFont="1" applyFill="1" applyBorder="1" applyAlignment="1">
      <alignment horizontal="right" vertical="center"/>
    </xf>
    <xf numFmtId="0" fontId="91" fillId="0" borderId="13" xfId="0" applyFont="1" applyBorder="1" applyAlignment="1">
      <alignment horizontal="center" vertical="center"/>
    </xf>
    <xf numFmtId="0" fontId="91" fillId="0" borderId="13" xfId="0" applyFont="1" applyBorder="1" applyAlignment="1">
      <alignment/>
    </xf>
    <xf numFmtId="0" fontId="91" fillId="2" borderId="13" xfId="0" applyFont="1" applyFill="1" applyBorder="1" applyAlignment="1">
      <alignment/>
    </xf>
    <xf numFmtId="0" fontId="92" fillId="2" borderId="13" xfId="0" applyFont="1" applyFill="1" applyBorder="1" applyAlignment="1">
      <alignment/>
    </xf>
    <xf numFmtId="0" fontId="93" fillId="2" borderId="13" xfId="0" applyFont="1" applyFill="1" applyBorder="1" applyAlignment="1">
      <alignment/>
    </xf>
    <xf numFmtId="0" fontId="93" fillId="38" borderId="13" xfId="0" applyFont="1" applyFill="1" applyBorder="1" applyAlignment="1">
      <alignment/>
    </xf>
    <xf numFmtId="0" fontId="94" fillId="38" borderId="0" xfId="0" applyFont="1" applyFill="1" applyAlignment="1">
      <alignment/>
    </xf>
    <xf numFmtId="0" fontId="94" fillId="40" borderId="0" xfId="0" applyFont="1" applyFill="1" applyAlignment="1">
      <alignment vertical="center"/>
    </xf>
    <xf numFmtId="0" fontId="91" fillId="38" borderId="13" xfId="0" applyFont="1" applyFill="1" applyBorder="1" applyAlignment="1">
      <alignment/>
    </xf>
    <xf numFmtId="3" fontId="83" fillId="36" borderId="20" xfId="0" applyNumberFormat="1" applyFont="1" applyFill="1" applyBorder="1" applyAlignment="1">
      <alignment horizontal="right" vertical="center"/>
    </xf>
    <xf numFmtId="3" fontId="86" fillId="40" borderId="13" xfId="0" applyNumberFormat="1" applyFont="1" applyFill="1" applyBorder="1" applyAlignment="1">
      <alignment horizontal="right" vertical="center"/>
    </xf>
    <xf numFmtId="3" fontId="87" fillId="41" borderId="14" xfId="0" applyNumberFormat="1" applyFont="1" applyFill="1" applyBorder="1" applyAlignment="1">
      <alignment horizontal="right" vertical="center"/>
    </xf>
    <xf numFmtId="3" fontId="83" fillId="41" borderId="13" xfId="0" applyNumberFormat="1" applyFont="1" applyFill="1" applyBorder="1" applyAlignment="1">
      <alignment vertical="center" wrapText="1"/>
    </xf>
    <xf numFmtId="168" fontId="83" fillId="41" borderId="13" xfId="0" applyNumberFormat="1" applyFont="1" applyFill="1" applyBorder="1" applyAlignment="1">
      <alignment horizontal="right" vertical="center"/>
    </xf>
    <xf numFmtId="3" fontId="83" fillId="41" borderId="13" xfId="0" applyNumberFormat="1" applyFont="1" applyFill="1" applyBorder="1" applyAlignment="1">
      <alignment horizontal="center" vertical="center" wrapText="1"/>
    </xf>
    <xf numFmtId="3" fontId="83" fillId="42" borderId="13" xfId="0" applyNumberFormat="1" applyFont="1" applyFill="1" applyBorder="1" applyAlignment="1">
      <alignment vertical="center" wrapText="1"/>
    </xf>
    <xf numFmtId="3" fontId="83" fillId="36" borderId="13" xfId="0" applyNumberFormat="1" applyFont="1" applyFill="1" applyBorder="1" applyAlignment="1">
      <alignment horizontal="center" vertical="center"/>
    </xf>
    <xf numFmtId="168" fontId="83" fillId="41" borderId="13" xfId="0" applyNumberFormat="1" applyFont="1" applyFill="1" applyBorder="1" applyAlignment="1">
      <alignment horizontal="center" vertical="center"/>
    </xf>
    <xf numFmtId="10" fontId="73" fillId="0" borderId="0" xfId="0" applyNumberFormat="1" applyFont="1" applyAlignment="1">
      <alignment horizontal="center"/>
    </xf>
    <xf numFmtId="10" fontId="75" fillId="6" borderId="0" xfId="0" applyNumberFormat="1" applyFont="1" applyFill="1" applyAlignment="1">
      <alignment horizontal="center"/>
    </xf>
    <xf numFmtId="10" fontId="72" fillId="4" borderId="0" xfId="0" applyNumberFormat="1" applyFont="1" applyFill="1" applyAlignment="1">
      <alignment horizontal="center"/>
    </xf>
    <xf numFmtId="10" fontId="76" fillId="2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0" fontId="0" fillId="0" borderId="0" xfId="51">
      <alignment/>
      <protection/>
    </xf>
    <xf numFmtId="0" fontId="65" fillId="0" borderId="0" xfId="0" applyFont="1" applyAlignment="1">
      <alignment horizontal="center"/>
    </xf>
    <xf numFmtId="0" fontId="95" fillId="0" borderId="0" xfId="0" applyFont="1" applyAlignment="1">
      <alignment horizontal="left"/>
    </xf>
    <xf numFmtId="0" fontId="95" fillId="0" borderId="0" xfId="0" applyFont="1" applyAlignment="1">
      <alignment/>
    </xf>
    <xf numFmtId="166" fontId="95" fillId="0" borderId="0" xfId="0" applyNumberFormat="1" applyFont="1" applyAlignment="1">
      <alignment horizontal="right"/>
    </xf>
    <xf numFmtId="166" fontId="96" fillId="0" borderId="0" xfId="0" applyNumberFormat="1" applyFont="1" applyAlignment="1">
      <alignment horizontal="right"/>
    </xf>
    <xf numFmtId="166" fontId="64" fillId="0" borderId="0" xfId="0" applyNumberFormat="1" applyFont="1" applyAlignment="1">
      <alignment horizontal="right"/>
    </xf>
    <xf numFmtId="10" fontId="64" fillId="0" borderId="0" xfId="0" applyNumberFormat="1" applyFont="1" applyAlignment="1">
      <alignment horizontal="right"/>
    </xf>
    <xf numFmtId="4" fontId="64" fillId="0" borderId="0" xfId="51" applyNumberFormat="1" applyFont="1">
      <alignment/>
      <protection/>
    </xf>
    <xf numFmtId="3" fontId="83" fillId="41" borderId="13" xfId="0" applyNumberFormat="1" applyFont="1" applyFill="1" applyBorder="1" applyAlignment="1">
      <alignment horizontal="right" vertical="center" wrapText="1"/>
    </xf>
    <xf numFmtId="3" fontId="84" fillId="42" borderId="13" xfId="0" applyNumberFormat="1" applyFont="1" applyFill="1" applyBorder="1" applyAlignment="1">
      <alignment horizontal="right" vertical="center" wrapText="1"/>
    </xf>
    <xf numFmtId="3" fontId="83" fillId="36" borderId="13" xfId="0" applyNumberFormat="1" applyFont="1" applyFill="1" applyBorder="1" applyAlignment="1">
      <alignment horizontal="right" vertical="center"/>
    </xf>
    <xf numFmtId="168" fontId="83" fillId="41" borderId="13" xfId="0" applyNumberFormat="1" applyFont="1" applyFill="1" applyBorder="1" applyAlignment="1">
      <alignment horizontal="right" vertical="center"/>
    </xf>
    <xf numFmtId="0" fontId="72" fillId="33" borderId="11" xfId="0" applyFont="1" applyFill="1" applyBorder="1" applyAlignment="1">
      <alignment horizontal="left" vertical="center" wrapText="1"/>
    </xf>
    <xf numFmtId="0" fontId="72" fillId="33" borderId="12" xfId="0" applyFont="1" applyFill="1" applyBorder="1" applyAlignment="1">
      <alignment horizontal="left" vertical="center" wrapText="1"/>
    </xf>
    <xf numFmtId="0" fontId="72" fillId="33" borderId="11" xfId="0" applyFont="1" applyFill="1" applyBorder="1" applyAlignment="1">
      <alignment horizontal="left" wrapText="1"/>
    </xf>
    <xf numFmtId="0" fontId="72" fillId="33" borderId="12" xfId="0" applyFont="1" applyFill="1" applyBorder="1" applyAlignment="1">
      <alignment horizontal="left" wrapText="1"/>
    </xf>
    <xf numFmtId="0" fontId="83" fillId="38" borderId="0" xfId="51" applyFont="1" applyFill="1" applyAlignment="1">
      <alignment horizontal="center" vertical="center" wrapText="1"/>
      <protection/>
    </xf>
    <xf numFmtId="0" fontId="83" fillId="36" borderId="0" xfId="0" applyFont="1" applyFill="1" applyAlignment="1">
      <alignment horizontal="center" vertical="center" wrapText="1"/>
    </xf>
    <xf numFmtId="0" fontId="83" fillId="36" borderId="13" xfId="0" applyFont="1" applyFill="1" applyBorder="1" applyAlignment="1">
      <alignment horizontal="center" vertical="center" wrapText="1"/>
    </xf>
    <xf numFmtId="0" fontId="83" fillId="37" borderId="13" xfId="0" applyFont="1" applyFill="1" applyBorder="1" applyAlignment="1">
      <alignment vertical="center" wrapText="1"/>
    </xf>
    <xf numFmtId="0" fontId="84" fillId="36" borderId="13" xfId="0" applyFont="1" applyFill="1" applyBorder="1" applyAlignment="1">
      <alignment vertical="center" wrapText="1"/>
    </xf>
    <xf numFmtId="0" fontId="84" fillId="36" borderId="13" xfId="0" applyFont="1" applyFill="1" applyBorder="1" applyAlignment="1">
      <alignment vertical="center"/>
    </xf>
    <xf numFmtId="0" fontId="83" fillId="37" borderId="13" xfId="0" applyFont="1" applyFill="1" applyBorder="1" applyAlignment="1">
      <alignment vertical="center"/>
    </xf>
    <xf numFmtId="0" fontId="85" fillId="37" borderId="14" xfId="0" applyFont="1" applyFill="1" applyBorder="1" applyAlignment="1">
      <alignment vertical="center" wrapText="1"/>
    </xf>
    <xf numFmtId="0" fontId="83" fillId="36" borderId="21" xfId="0" applyFont="1" applyFill="1" applyBorder="1" applyAlignment="1">
      <alignment horizontal="center" vertical="center" wrapText="1"/>
    </xf>
    <xf numFmtId="0" fontId="83" fillId="36" borderId="22" xfId="0" applyFont="1" applyFill="1" applyBorder="1" applyAlignment="1">
      <alignment horizontal="center" vertical="center" wrapText="1"/>
    </xf>
    <xf numFmtId="0" fontId="94" fillId="0" borderId="11" xfId="0" applyFont="1" applyBorder="1" applyAlignment="1">
      <alignment horizontal="left" vertical="center" wrapText="1"/>
    </xf>
    <xf numFmtId="0" fontId="94" fillId="0" borderId="23" xfId="0" applyFont="1" applyBorder="1" applyAlignment="1">
      <alignment horizontal="left" vertical="center" wrapText="1"/>
    </xf>
    <xf numFmtId="0" fontId="94" fillId="0" borderId="12" xfId="0" applyFont="1" applyBorder="1" applyAlignment="1">
      <alignment horizontal="left" vertical="center" wrapText="1"/>
    </xf>
    <xf numFmtId="0" fontId="94" fillId="0" borderId="23" xfId="0" applyFont="1" applyBorder="1" applyAlignment="1">
      <alignment vertical="center" wrapText="1"/>
    </xf>
    <xf numFmtId="0" fontId="87" fillId="2" borderId="11" xfId="0" applyFont="1" applyFill="1" applyBorder="1" applyAlignment="1" quotePrefix="1">
      <alignment horizontal="left" vertical="center" wrapText="1"/>
    </xf>
    <xf numFmtId="0" fontId="87" fillId="2" borderId="23" xfId="0" applyFont="1" applyFill="1" applyBorder="1" applyAlignment="1">
      <alignment vertical="center" wrapText="1"/>
    </xf>
    <xf numFmtId="0" fontId="86" fillId="0" borderId="11" xfId="0" applyFont="1" applyBorder="1" applyAlignment="1" quotePrefix="1">
      <alignment horizontal="left" vertical="center" wrapText="1"/>
    </xf>
    <xf numFmtId="0" fontId="97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84" fillId="42" borderId="13" xfId="0" applyFont="1" applyFill="1" applyBorder="1" applyAlignment="1">
      <alignment vertical="center" wrapText="1"/>
    </xf>
    <xf numFmtId="0" fontId="83" fillId="41" borderId="13" xfId="0" applyFont="1" applyFill="1" applyBorder="1" applyAlignment="1">
      <alignment vertical="center"/>
    </xf>
    <xf numFmtId="0" fontId="94" fillId="38" borderId="11" xfId="0" applyFont="1" applyFill="1" applyBorder="1" applyAlignment="1">
      <alignment horizontal="left" vertical="center" wrapText="1"/>
    </xf>
    <xf numFmtId="0" fontId="94" fillId="38" borderId="23" xfId="0" applyFont="1" applyFill="1" applyBorder="1" applyAlignment="1">
      <alignment horizontal="left" vertical="center" wrapText="1"/>
    </xf>
    <xf numFmtId="0" fontId="94" fillId="38" borderId="12" xfId="0" applyFont="1" applyFill="1" applyBorder="1" applyAlignment="1">
      <alignment horizontal="left" vertical="center" wrapText="1"/>
    </xf>
    <xf numFmtId="0" fontId="94" fillId="38" borderId="23" xfId="0" applyFont="1" applyFill="1" applyBorder="1" applyAlignment="1">
      <alignment vertical="center" wrapText="1"/>
    </xf>
    <xf numFmtId="0" fontId="83" fillId="41" borderId="13" xfId="0" applyFont="1" applyFill="1" applyBorder="1" applyAlignment="1">
      <alignment vertical="center" wrapText="1"/>
    </xf>
    <xf numFmtId="3" fontId="85" fillId="39" borderId="10" xfId="52" applyNumberFormat="1" applyFont="1" applyFill="1" applyBorder="1" applyAlignment="1">
      <alignment horizontal="center"/>
      <protection/>
    </xf>
    <xf numFmtId="3" fontId="85" fillId="39" borderId="11" xfId="52" applyNumberFormat="1" applyFont="1" applyFill="1" applyBorder="1" applyAlignment="1">
      <alignment horizontal="center"/>
      <protection/>
    </xf>
    <xf numFmtId="3" fontId="85" fillId="39" borderId="12" xfId="52" applyNumberFormat="1" applyFont="1" applyFill="1" applyBorder="1" applyAlignment="1">
      <alignment horizontal="center"/>
      <protection/>
    </xf>
    <xf numFmtId="3" fontId="98" fillId="39" borderId="0" xfId="52" applyNumberFormat="1" applyFont="1" applyFill="1" applyAlignment="1">
      <alignment horizontal="center" vertical="center"/>
      <protection/>
    </xf>
    <xf numFmtId="49" fontId="85" fillId="39" borderId="10" xfId="5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9"/>
  <sheetViews>
    <sheetView zoomScalePageLayoutView="0" workbookViewId="0" topLeftCell="A96">
      <selection activeCell="D298" sqref="D298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5" width="18.7109375" style="0" customWidth="1"/>
    <col min="6" max="6" width="14.00390625" style="0" customWidth="1"/>
    <col min="7" max="7" width="10.7109375" style="0" customWidth="1"/>
    <col min="9" max="9" width="10.57421875" style="0" bestFit="1" customWidth="1"/>
    <col min="11" max="11" width="12.7109375" style="0" bestFit="1" customWidth="1"/>
  </cols>
  <sheetData>
    <row r="1" ht="12" customHeight="1"/>
    <row r="2" spans="1:4" ht="18">
      <c r="A2" s="5" t="s">
        <v>101</v>
      </c>
      <c r="B2" s="2"/>
      <c r="C2" s="2"/>
      <c r="D2" s="2"/>
    </row>
    <row r="3" spans="1:7" ht="20.25" customHeight="1">
      <c r="A3" s="4"/>
      <c r="B3" s="9"/>
      <c r="C3" s="9"/>
      <c r="D3" s="9"/>
      <c r="E3" s="8"/>
      <c r="F3" s="8"/>
      <c r="G3" s="9"/>
    </row>
    <row r="4" spans="1:7" ht="20.25" customHeight="1">
      <c r="A4" s="85" t="s">
        <v>142</v>
      </c>
      <c r="B4" s="85"/>
      <c r="C4" s="85"/>
      <c r="D4" s="85"/>
      <c r="E4" s="8"/>
      <c r="F4" s="8"/>
      <c r="G4" s="9"/>
    </row>
    <row r="5" spans="1:7" ht="20.25" customHeight="1">
      <c r="A5" s="9"/>
      <c r="B5" s="9"/>
      <c r="C5" s="9"/>
      <c r="D5" s="223"/>
      <c r="E5" s="9"/>
      <c r="F5" s="9"/>
      <c r="G5" s="9"/>
    </row>
    <row r="6" spans="1:7" ht="63.75" customHeight="1">
      <c r="A6" s="236" t="s">
        <v>119</v>
      </c>
      <c r="B6" s="237"/>
      <c r="C6" s="191" t="s">
        <v>221</v>
      </c>
      <c r="D6" s="191" t="s">
        <v>223</v>
      </c>
      <c r="E6" s="191" t="s">
        <v>222</v>
      </c>
      <c r="F6" s="191" t="s">
        <v>140</v>
      </c>
      <c r="G6" s="191" t="s">
        <v>128</v>
      </c>
    </row>
    <row r="7" spans="1:7" s="31" customFormat="1" ht="18" customHeight="1">
      <c r="A7" s="25" t="s">
        <v>2</v>
      </c>
      <c r="B7" s="25" t="s">
        <v>87</v>
      </c>
      <c r="C7" s="27">
        <f>SUBTOTAL(9,C8:C85)</f>
        <v>406786.47</v>
      </c>
      <c r="D7" s="27">
        <f>D89</f>
        <v>655669.6</v>
      </c>
      <c r="E7" s="27">
        <f>SUBTOTAL(9,E8:E80)</f>
        <v>1672232</v>
      </c>
      <c r="F7" s="54">
        <f>IF(C7&lt;&gt;0,D7/C7,"-")</f>
        <v>1.6118274533565484</v>
      </c>
      <c r="G7" s="54">
        <f>IF(E7&lt;&gt;0,D7/E7,"-")</f>
        <v>0.3920924847748398</v>
      </c>
    </row>
    <row r="8" spans="1:7" s="31" customFormat="1" ht="20.25" customHeight="1" hidden="1">
      <c r="A8" s="19"/>
      <c r="B8" s="18"/>
      <c r="C8" s="49"/>
      <c r="D8" s="49"/>
      <c r="E8" s="49"/>
      <c r="F8" s="55"/>
      <c r="G8" s="55"/>
    </row>
    <row r="9" spans="1:7" s="32" customFormat="1" ht="18" customHeight="1">
      <c r="A9" s="29" t="s">
        <v>8</v>
      </c>
      <c r="B9" s="29" t="s">
        <v>147</v>
      </c>
      <c r="C9" s="30">
        <f>SUBTOTAL(9,C10:C21)</f>
        <v>0</v>
      </c>
      <c r="D9" s="30">
        <f>SUBTOTAL(9,D10:D21)</f>
        <v>0</v>
      </c>
      <c r="E9" s="30">
        <f>SUBTOTAL(9,E10:E21)</f>
        <v>15900</v>
      </c>
      <c r="F9" s="103" t="str">
        <f>IF(C9&lt;&gt;0,D9/C9,"-")</f>
        <v>-</v>
      </c>
      <c r="G9" s="56">
        <f>IF(E9&lt;&gt;0,D9/E9,"-")</f>
        <v>0</v>
      </c>
    </row>
    <row r="10" spans="1:7" ht="20.25" customHeight="1" hidden="1">
      <c r="A10" s="89"/>
      <c r="B10" s="9"/>
      <c r="C10" s="50"/>
      <c r="D10" s="50"/>
      <c r="E10" s="50"/>
      <c r="F10" s="218"/>
      <c r="G10" s="57"/>
    </row>
    <row r="11" spans="1:7" s="22" customFormat="1" ht="18" customHeight="1">
      <c r="A11" s="38" t="s">
        <v>26</v>
      </c>
      <c r="B11" s="38" t="s">
        <v>133</v>
      </c>
      <c r="C11" s="39">
        <f>SUBTOTAL(9,C12:C20)</f>
        <v>0</v>
      </c>
      <c r="D11" s="39">
        <f>SUBTOTAL(9,D12:D20)</f>
        <v>0</v>
      </c>
      <c r="E11" s="39">
        <f>SUBTOTAL(9,E12:E20)</f>
        <v>15900</v>
      </c>
      <c r="F11" s="219" t="str">
        <f>IF(C11&lt;&gt;0,D11/C11,"-")</f>
        <v>-</v>
      </c>
      <c r="G11" s="58">
        <f>IF(E11&lt;&gt;0,D11/E11,"-")</f>
        <v>0</v>
      </c>
    </row>
    <row r="12" spans="1:7" ht="20.25" customHeight="1" hidden="1">
      <c r="A12" s="89"/>
      <c r="B12" s="9"/>
      <c r="C12" s="50"/>
      <c r="D12" s="50"/>
      <c r="E12" s="50"/>
      <c r="F12" s="218"/>
      <c r="G12" s="57"/>
    </row>
    <row r="13" spans="1:7" s="21" customFormat="1" ht="409.5" customHeight="1" hidden="1">
      <c r="A13" s="41" t="s">
        <v>26</v>
      </c>
      <c r="B13" s="41" t="s">
        <v>133</v>
      </c>
      <c r="C13" s="42">
        <f>SUBTOTAL(9,C14:C19)</f>
        <v>0</v>
      </c>
      <c r="D13" s="42">
        <f>SUBTOTAL(9,D14:D19)</f>
        <v>0</v>
      </c>
      <c r="E13" s="42">
        <f>SUBTOTAL(9,E14:E19)</f>
        <v>15900</v>
      </c>
      <c r="F13" s="220" t="str">
        <f>IF(C13&lt;&gt;0,D13/C13,"-")</f>
        <v>-</v>
      </c>
      <c r="G13" s="59">
        <f>IF(E13&lt;&gt;0,D13/E13,"-")</f>
        <v>0</v>
      </c>
    </row>
    <row r="14" spans="1:7" ht="20.25" customHeight="1" hidden="1">
      <c r="A14" s="89"/>
      <c r="B14" s="9"/>
      <c r="C14" s="50"/>
      <c r="D14" s="50"/>
      <c r="E14" s="50"/>
      <c r="F14" s="218"/>
      <c r="G14" s="57"/>
    </row>
    <row r="15" spans="1:7" s="20" customFormat="1" ht="409.5" customHeight="1" hidden="1">
      <c r="A15" s="45" t="s">
        <v>26</v>
      </c>
      <c r="B15" s="45" t="s">
        <v>133</v>
      </c>
      <c r="C15" s="46">
        <f>SUBTOTAL(9,C16:C18)</f>
        <v>0</v>
      </c>
      <c r="D15" s="46">
        <f>SUBTOTAL(9,D16:D18)</f>
        <v>0</v>
      </c>
      <c r="E15" s="46">
        <f>SUBTOTAL(9,E16:E18)</f>
        <v>15900</v>
      </c>
      <c r="F15" s="221" t="str">
        <f>IF(C15&lt;&gt;0,D15/C15,"-")</f>
        <v>-</v>
      </c>
      <c r="G15" s="60">
        <f>IF(E15&lt;&gt;0,D15/E15,"-")</f>
        <v>0</v>
      </c>
    </row>
    <row r="16" spans="1:7" ht="20.25" customHeight="1" hidden="1">
      <c r="A16" s="89"/>
      <c r="B16" s="9"/>
      <c r="C16" s="50"/>
      <c r="D16" s="50"/>
      <c r="E16" s="50"/>
      <c r="F16" s="218"/>
      <c r="G16" s="57"/>
    </row>
    <row r="17" spans="1:7" s="20" customFormat="1" ht="15" customHeight="1">
      <c r="A17" s="23" t="s">
        <v>68</v>
      </c>
      <c r="B17" s="23" t="s">
        <v>138</v>
      </c>
      <c r="C17" s="3">
        <v>0</v>
      </c>
      <c r="D17" s="3">
        <v>0</v>
      </c>
      <c r="E17" s="3">
        <v>15900</v>
      </c>
      <c r="F17" s="105" t="str">
        <f>IF(C17&lt;&gt;0,D17/C17,"-")</f>
        <v>-</v>
      </c>
      <c r="G17" s="61">
        <f>IF(E17&lt;&gt;0,D17/E17,"-")</f>
        <v>0</v>
      </c>
    </row>
    <row r="18" spans="1:7" ht="20.25" customHeight="1" hidden="1">
      <c r="A18" s="18"/>
      <c r="B18" s="19"/>
      <c r="C18" s="49"/>
      <c r="D18" s="50"/>
      <c r="E18" s="50"/>
      <c r="F18" s="218"/>
      <c r="G18" s="57"/>
    </row>
    <row r="19" spans="1:7" ht="20.25" customHeight="1" hidden="1">
      <c r="A19" s="18"/>
      <c r="B19" s="19"/>
      <c r="C19" s="49"/>
      <c r="D19" s="50"/>
      <c r="E19" s="50"/>
      <c r="F19" s="218"/>
      <c r="G19" s="57"/>
    </row>
    <row r="20" spans="1:7" ht="20.25" customHeight="1" hidden="1">
      <c r="A20" s="18"/>
      <c r="B20" s="19"/>
      <c r="C20" s="49"/>
      <c r="D20" s="50"/>
      <c r="E20" s="50"/>
      <c r="F20" s="218"/>
      <c r="G20" s="57"/>
    </row>
    <row r="21" spans="1:7" ht="20.25" customHeight="1" hidden="1">
      <c r="A21" s="18"/>
      <c r="B21" s="19"/>
      <c r="C21" s="49"/>
      <c r="D21" s="50"/>
      <c r="E21" s="50"/>
      <c r="F21" s="218"/>
      <c r="G21" s="57"/>
    </row>
    <row r="22" spans="1:9" ht="17.25" customHeight="1">
      <c r="A22" s="38">
        <v>639</v>
      </c>
      <c r="B22" s="38" t="s">
        <v>239</v>
      </c>
      <c r="C22" s="39">
        <v>0</v>
      </c>
      <c r="D22" s="39">
        <f>D23</f>
        <v>78067.65</v>
      </c>
      <c r="E22" s="39">
        <v>0</v>
      </c>
      <c r="F22" s="219" t="s">
        <v>160</v>
      </c>
      <c r="G22" s="58">
        <v>0</v>
      </c>
      <c r="I22" s="222"/>
    </row>
    <row r="23" spans="1:7" ht="16.5" customHeight="1">
      <c r="A23" s="23">
        <v>6394</v>
      </c>
      <c r="B23" s="23" t="s">
        <v>240</v>
      </c>
      <c r="C23" s="3">
        <v>0</v>
      </c>
      <c r="D23" s="3">
        <v>78067.65</v>
      </c>
      <c r="E23" s="3">
        <v>0</v>
      </c>
      <c r="F23" s="105" t="s">
        <v>160</v>
      </c>
      <c r="G23" s="61">
        <v>0</v>
      </c>
    </row>
    <row r="24" spans="1:7" s="32" customFormat="1" ht="18" customHeight="1">
      <c r="A24" s="29" t="s">
        <v>9</v>
      </c>
      <c r="B24" s="29" t="s">
        <v>86</v>
      </c>
      <c r="C24" s="30">
        <f>SUBTOTAL(9,C25:C38)</f>
        <v>44</v>
      </c>
      <c r="D24" s="30">
        <f>SUBTOTAL(9,D25:D37)</f>
        <v>0</v>
      </c>
      <c r="E24" s="30">
        <f>SUBTOTAL(9,E25:E37)</f>
        <v>20</v>
      </c>
      <c r="F24" s="56">
        <f>IF(C24&lt;&gt;0,D24/C24,"-")</f>
        <v>0</v>
      </c>
      <c r="G24" s="56">
        <f>IF(E24&lt;&gt;0,D24/E24,"-")</f>
        <v>0</v>
      </c>
    </row>
    <row r="25" spans="1:7" ht="20.25" customHeight="1" hidden="1">
      <c r="A25" s="89"/>
      <c r="B25" s="9"/>
      <c r="C25" s="50"/>
      <c r="D25" s="50"/>
      <c r="E25" s="50"/>
      <c r="F25" s="57"/>
      <c r="G25" s="57"/>
    </row>
    <row r="26" spans="1:7" s="22" customFormat="1" ht="18" customHeight="1">
      <c r="A26" s="38" t="s">
        <v>27</v>
      </c>
      <c r="B26" s="38" t="s">
        <v>105</v>
      </c>
      <c r="C26" s="39">
        <f>SUBTOTAL(9,C27:C38)</f>
        <v>44</v>
      </c>
      <c r="D26" s="39">
        <f>SUBTOTAL(9,D27:D36)</f>
        <v>0</v>
      </c>
      <c r="E26" s="39">
        <f>SUBTOTAL(9,E27:E36)</f>
        <v>20</v>
      </c>
      <c r="F26" s="58">
        <f>IF(C26&lt;&gt;0,D26/C26,"-")</f>
        <v>0</v>
      </c>
      <c r="G26" s="58">
        <f>IF(E26&lt;&gt;0,D26/E26,"-")</f>
        <v>0</v>
      </c>
    </row>
    <row r="27" spans="1:7" ht="20.25" customHeight="1" hidden="1">
      <c r="A27" s="89"/>
      <c r="B27" s="9"/>
      <c r="C27" s="50"/>
      <c r="D27" s="50"/>
      <c r="E27" s="50"/>
      <c r="F27" s="57"/>
      <c r="G27" s="57"/>
    </row>
    <row r="28" spans="1:7" s="21" customFormat="1" ht="409.5" customHeight="1" hidden="1">
      <c r="A28" s="41" t="s">
        <v>27</v>
      </c>
      <c r="B28" s="41" t="s">
        <v>105</v>
      </c>
      <c r="C28" s="42">
        <f>SUBTOTAL(9,C29:C35)</f>
        <v>0.49</v>
      </c>
      <c r="D28" s="42">
        <f>SUBTOTAL(9,D29:D35)</f>
        <v>0</v>
      </c>
      <c r="E28" s="42">
        <f>SUBTOTAL(9,E29:E35)</f>
        <v>20</v>
      </c>
      <c r="F28" s="59">
        <f>IF(C28&lt;&gt;0,D28/C28,"-")</f>
        <v>0</v>
      </c>
      <c r="G28" s="59">
        <f>IF(E28&lt;&gt;0,D28/E28,"-")</f>
        <v>0</v>
      </c>
    </row>
    <row r="29" spans="1:7" ht="20.25" customHeight="1" hidden="1">
      <c r="A29" s="89"/>
      <c r="B29" s="9"/>
      <c r="C29" s="50"/>
      <c r="D29" s="50"/>
      <c r="E29" s="50"/>
      <c r="F29" s="57"/>
      <c r="G29" s="57"/>
    </row>
    <row r="30" spans="1:7" s="20" customFormat="1" ht="409.5" customHeight="1" hidden="1">
      <c r="A30" s="45" t="s">
        <v>27</v>
      </c>
      <c r="B30" s="45" t="s">
        <v>105</v>
      </c>
      <c r="C30" s="46">
        <f>SUBTOTAL(9,C31:C34)</f>
        <v>0.49</v>
      </c>
      <c r="D30" s="46">
        <f>SUBTOTAL(9,D31:D34)</f>
        <v>0</v>
      </c>
      <c r="E30" s="46">
        <f>SUBTOTAL(9,E31:E34)</f>
        <v>20</v>
      </c>
      <c r="F30" s="60">
        <f>IF(C30&lt;&gt;0,D30/C30,"-")</f>
        <v>0</v>
      </c>
      <c r="G30" s="60">
        <f>IF(E30&lt;&gt;0,D30/E30,"-")</f>
        <v>0</v>
      </c>
    </row>
    <row r="31" spans="1:7" ht="20.25" customHeight="1" hidden="1">
      <c r="A31" s="89"/>
      <c r="B31" s="9"/>
      <c r="C31" s="50"/>
      <c r="D31" s="50"/>
      <c r="E31" s="50"/>
      <c r="F31" s="57"/>
      <c r="G31" s="57"/>
    </row>
    <row r="32" spans="1:7" s="20" customFormat="1" ht="15" customHeight="1">
      <c r="A32" s="23" t="s">
        <v>69</v>
      </c>
      <c r="B32" s="23" t="s">
        <v>141</v>
      </c>
      <c r="C32" s="3">
        <v>0</v>
      </c>
      <c r="D32" s="3">
        <v>0</v>
      </c>
      <c r="E32" s="3">
        <v>17</v>
      </c>
      <c r="F32" s="61" t="str">
        <f>IF(C32&lt;&gt;0,D32/C32,"-")</f>
        <v>-</v>
      </c>
      <c r="G32" s="61">
        <f>IF(E32&lt;&gt;0,D32/E32,"-")</f>
        <v>0</v>
      </c>
    </row>
    <row r="33" spans="1:7" s="20" customFormat="1" ht="15" customHeight="1">
      <c r="A33" s="23" t="s">
        <v>70</v>
      </c>
      <c r="B33" s="23" t="s">
        <v>155</v>
      </c>
      <c r="C33" s="3">
        <v>0.49</v>
      </c>
      <c r="D33" s="3">
        <v>0</v>
      </c>
      <c r="E33" s="3">
        <v>3</v>
      </c>
      <c r="F33" s="61">
        <f>IF(C33&lt;&gt;0,D33/C33,"-")</f>
        <v>0</v>
      </c>
      <c r="G33" s="61">
        <f>IF(E33&lt;&gt;0,D33/E33,"-")</f>
        <v>0</v>
      </c>
    </row>
    <row r="34" spans="1:7" ht="20.25" customHeight="1" hidden="1">
      <c r="A34" s="18"/>
      <c r="B34" s="19"/>
      <c r="C34" s="49"/>
      <c r="D34" s="50"/>
      <c r="E34" s="50"/>
      <c r="F34" s="57"/>
      <c r="G34" s="57"/>
    </row>
    <row r="35" spans="1:7" ht="20.25" customHeight="1" hidden="1">
      <c r="A35" s="18"/>
      <c r="B35" s="19"/>
      <c r="C35" s="49"/>
      <c r="D35" s="50"/>
      <c r="E35" s="50"/>
      <c r="F35" s="57"/>
      <c r="G35" s="57"/>
    </row>
    <row r="36" spans="1:7" ht="20.25" customHeight="1" hidden="1">
      <c r="A36" s="18"/>
      <c r="B36" s="19"/>
      <c r="C36" s="49"/>
      <c r="D36" s="50"/>
      <c r="E36" s="50"/>
      <c r="F36" s="57"/>
      <c r="G36" s="57"/>
    </row>
    <row r="37" spans="1:7" ht="20.25" customHeight="1" hidden="1">
      <c r="A37" s="18"/>
      <c r="B37" s="19"/>
      <c r="C37" s="49"/>
      <c r="D37" s="50"/>
      <c r="E37" s="50"/>
      <c r="F37" s="57"/>
      <c r="G37" s="57"/>
    </row>
    <row r="38" spans="1:7" ht="15" customHeight="1">
      <c r="A38" s="23">
        <v>6432</v>
      </c>
      <c r="B38" s="23" t="s">
        <v>161</v>
      </c>
      <c r="C38" s="3">
        <v>43.51</v>
      </c>
      <c r="D38" s="3">
        <v>0</v>
      </c>
      <c r="E38" s="3">
        <v>0</v>
      </c>
      <c r="F38" s="61">
        <v>0</v>
      </c>
      <c r="G38" s="61">
        <v>0</v>
      </c>
    </row>
    <row r="39" spans="1:7" s="32" customFormat="1" ht="18" customHeight="1">
      <c r="A39" s="29" t="s">
        <v>10</v>
      </c>
      <c r="B39" s="29" t="s">
        <v>134</v>
      </c>
      <c r="C39" s="30">
        <f>SUBTOTAL(9,C40:C51)</f>
        <v>160612.75</v>
      </c>
      <c r="D39" s="30">
        <f>SUBTOTAL(9,D40:D51)</f>
        <v>171766.5</v>
      </c>
      <c r="E39" s="30">
        <f>SUBTOTAL(9,E40:E51)</f>
        <v>309000</v>
      </c>
      <c r="F39" s="56">
        <f>IF(C39&lt;&gt;0,D39/C39,"-")</f>
        <v>1.069444984909355</v>
      </c>
      <c r="G39" s="56">
        <f>IF(E39&lt;&gt;0,D39/E39,"-")</f>
        <v>0.555878640776699</v>
      </c>
    </row>
    <row r="40" spans="1:7" ht="20.25" customHeight="1" hidden="1">
      <c r="A40" s="89"/>
      <c r="B40" s="9"/>
      <c r="C40" s="50"/>
      <c r="D40" s="50"/>
      <c r="E40" s="50"/>
      <c r="F40" s="57"/>
      <c r="G40" s="57"/>
    </row>
    <row r="41" spans="1:7" s="22" customFormat="1" ht="18" customHeight="1">
      <c r="A41" s="38" t="s">
        <v>28</v>
      </c>
      <c r="B41" s="38" t="s">
        <v>104</v>
      </c>
      <c r="C41" s="39">
        <f>SUBTOTAL(9,C42:C50)</f>
        <v>160612.75</v>
      </c>
      <c r="D41" s="39">
        <f>SUBTOTAL(9,D42:D50)</f>
        <v>171766.5</v>
      </c>
      <c r="E41" s="39">
        <f>SUBTOTAL(9,E42:E50)</f>
        <v>309000</v>
      </c>
      <c r="F41" s="58">
        <f>IF(C41&lt;&gt;0,D41/C41,"-")</f>
        <v>1.069444984909355</v>
      </c>
      <c r="G41" s="58">
        <f>IF(E41&lt;&gt;0,D41/E41,"-")</f>
        <v>0.555878640776699</v>
      </c>
    </row>
    <row r="42" spans="1:7" ht="20.25" customHeight="1" hidden="1">
      <c r="A42" s="89"/>
      <c r="B42" s="9"/>
      <c r="C42" s="50"/>
      <c r="D42" s="50"/>
      <c r="E42" s="50"/>
      <c r="F42" s="57"/>
      <c r="G42" s="57"/>
    </row>
    <row r="43" spans="1:7" s="21" customFormat="1" ht="409.5" customHeight="1" hidden="1">
      <c r="A43" s="41" t="s">
        <v>28</v>
      </c>
      <c r="B43" s="41" t="s">
        <v>104</v>
      </c>
      <c r="C43" s="42">
        <f>SUBTOTAL(9,C44:C49)</f>
        <v>160612.75</v>
      </c>
      <c r="D43" s="42">
        <f>SUBTOTAL(9,D44:D49)</f>
        <v>171766.5</v>
      </c>
      <c r="E43" s="42">
        <f>SUBTOTAL(9,E44:E49)</f>
        <v>309000</v>
      </c>
      <c r="F43" s="59">
        <f>IF(C43&lt;&gt;0,D43/C43,"-")</f>
        <v>1.069444984909355</v>
      </c>
      <c r="G43" s="59">
        <f>IF(E43&lt;&gt;0,D43/E43,"-")</f>
        <v>0.555878640776699</v>
      </c>
    </row>
    <row r="44" spans="1:7" ht="20.25" customHeight="1" hidden="1">
      <c r="A44" s="89"/>
      <c r="B44" s="9"/>
      <c r="C44" s="50"/>
      <c r="D44" s="50"/>
      <c r="E44" s="50"/>
      <c r="F44" s="57"/>
      <c r="G44" s="57"/>
    </row>
    <row r="45" spans="1:7" s="20" customFormat="1" ht="409.5" customHeight="1" hidden="1">
      <c r="A45" s="45" t="s">
        <v>28</v>
      </c>
      <c r="B45" s="45" t="s">
        <v>104</v>
      </c>
      <c r="C45" s="46">
        <f>SUBTOTAL(9,C46:C48)</f>
        <v>160612.75</v>
      </c>
      <c r="D45" s="46">
        <f>SUBTOTAL(9,D46:D48)</f>
        <v>171766.5</v>
      </c>
      <c r="E45" s="46">
        <f>SUBTOTAL(9,E46:E48)</f>
        <v>309000</v>
      </c>
      <c r="F45" s="60">
        <f>IF(C45&lt;&gt;0,D45/C45,"-")</f>
        <v>1.069444984909355</v>
      </c>
      <c r="G45" s="60">
        <f>IF(E45&lt;&gt;0,D45/E45,"-")</f>
        <v>0.555878640776699</v>
      </c>
    </row>
    <row r="46" spans="1:7" ht="20.25" customHeight="1" hidden="1">
      <c r="A46" s="89"/>
      <c r="B46" s="9"/>
      <c r="C46" s="50"/>
      <c r="D46" s="50"/>
      <c r="E46" s="50"/>
      <c r="F46" s="57"/>
      <c r="G46" s="57"/>
    </row>
    <row r="47" spans="1:7" s="20" customFormat="1" ht="15" customHeight="1">
      <c r="A47" s="23" t="s">
        <v>71</v>
      </c>
      <c r="B47" s="23" t="s">
        <v>98</v>
      </c>
      <c r="C47" s="3">
        <v>160612.75</v>
      </c>
      <c r="D47" s="3">
        <v>171766.5</v>
      </c>
      <c r="E47" s="3">
        <v>309000</v>
      </c>
      <c r="F47" s="61">
        <f>IF(C47&lt;&gt;0,D47/C47,"-")</f>
        <v>1.069444984909355</v>
      </c>
      <c r="G47" s="61">
        <f>IF(E47&lt;&gt;0,D47/E47,"-")</f>
        <v>0.555878640776699</v>
      </c>
    </row>
    <row r="48" spans="1:7" ht="20.25" customHeight="1" hidden="1">
      <c r="A48" s="18"/>
      <c r="B48" s="19"/>
      <c r="C48" s="49"/>
      <c r="D48" s="50"/>
      <c r="E48" s="50"/>
      <c r="F48" s="57"/>
      <c r="G48" s="57"/>
    </row>
    <row r="49" spans="1:7" ht="20.25" customHeight="1" hidden="1">
      <c r="A49" s="18"/>
      <c r="B49" s="19"/>
      <c r="C49" s="49"/>
      <c r="D49" s="50"/>
      <c r="E49" s="50"/>
      <c r="F49" s="57"/>
      <c r="G49" s="57"/>
    </row>
    <row r="50" spans="1:7" ht="20.25" customHeight="1" hidden="1">
      <c r="A50" s="18"/>
      <c r="B50" s="19"/>
      <c r="C50" s="49"/>
      <c r="D50" s="50"/>
      <c r="E50" s="50"/>
      <c r="F50" s="57"/>
      <c r="G50" s="57"/>
    </row>
    <row r="51" spans="1:7" ht="20.25" customHeight="1" hidden="1">
      <c r="A51" s="18"/>
      <c r="B51" s="19"/>
      <c r="C51" s="49"/>
      <c r="D51" s="50"/>
      <c r="E51" s="50"/>
      <c r="F51" s="57"/>
      <c r="G51" s="57"/>
    </row>
    <row r="52" spans="1:7" s="32" customFormat="1" ht="18" customHeight="1">
      <c r="A52" s="29" t="s">
        <v>11</v>
      </c>
      <c r="B52" s="29" t="s">
        <v>153</v>
      </c>
      <c r="C52" s="30">
        <f>SUBTOTAL(9,C53:C65)</f>
        <v>53944.15</v>
      </c>
      <c r="D52" s="30">
        <f>SUBTOTAL(9,D53:D65)</f>
        <v>59444.9</v>
      </c>
      <c r="E52" s="30">
        <f>SUBTOTAL(9,E53:E65)</f>
        <v>86000</v>
      </c>
      <c r="F52" s="56">
        <f>IF(C52&lt;&gt;0,D52/C52,"-")</f>
        <v>1.1019712054041078</v>
      </c>
      <c r="G52" s="56">
        <f>IF(E52&lt;&gt;0,D52/E52,"-")</f>
        <v>0.6912197674418605</v>
      </c>
    </row>
    <row r="53" spans="1:7" ht="20.25" customHeight="1" hidden="1">
      <c r="A53" s="89"/>
      <c r="B53" s="9"/>
      <c r="C53" s="50"/>
      <c r="D53" s="50"/>
      <c r="E53" s="50"/>
      <c r="F53" s="57"/>
      <c r="G53" s="57"/>
    </row>
    <row r="54" spans="1:7" s="22" customFormat="1" ht="18" customHeight="1">
      <c r="A54" s="38" t="s">
        <v>29</v>
      </c>
      <c r="B54" s="38" t="s">
        <v>144</v>
      </c>
      <c r="C54" s="39">
        <f>SUBTOTAL(9,C55:C64)</f>
        <v>53944.15</v>
      </c>
      <c r="D54" s="39">
        <f>SUBTOTAL(9,D55:D64)</f>
        <v>59444.9</v>
      </c>
      <c r="E54" s="39">
        <f>SUBTOTAL(9,E55:E64)</f>
        <v>86000</v>
      </c>
      <c r="F54" s="58">
        <f>IF(C54&lt;&gt;0,D54/C54,"-")</f>
        <v>1.1019712054041078</v>
      </c>
      <c r="G54" s="58">
        <f>IF(E54&lt;&gt;0,D54/E54,"-")</f>
        <v>0.6912197674418605</v>
      </c>
    </row>
    <row r="55" spans="1:7" ht="20.25" customHeight="1" hidden="1">
      <c r="A55" s="89"/>
      <c r="B55" s="9"/>
      <c r="C55" s="50"/>
      <c r="D55" s="50"/>
      <c r="E55" s="50"/>
      <c r="F55" s="57"/>
      <c r="G55" s="57"/>
    </row>
    <row r="56" spans="1:7" s="21" customFormat="1" ht="409.5" customHeight="1" hidden="1">
      <c r="A56" s="41" t="s">
        <v>29</v>
      </c>
      <c r="B56" s="41" t="s">
        <v>144</v>
      </c>
      <c r="C56" s="42">
        <f>SUBTOTAL(9,C57:C63)</f>
        <v>53944.15</v>
      </c>
      <c r="D56" s="42">
        <f>SUBTOTAL(9,D57:D63)</f>
        <v>59444.9</v>
      </c>
      <c r="E56" s="42">
        <f>SUBTOTAL(9,E57:E63)</f>
        <v>86000</v>
      </c>
      <c r="F56" s="59">
        <f>IF(C56&lt;&gt;0,D56/C56,"-")</f>
        <v>1.1019712054041078</v>
      </c>
      <c r="G56" s="59">
        <f>IF(E56&lt;&gt;0,D56/E56,"-")</f>
        <v>0.6912197674418605</v>
      </c>
    </row>
    <row r="57" spans="1:7" ht="20.25" customHeight="1" hidden="1">
      <c r="A57" s="89"/>
      <c r="B57" s="9"/>
      <c r="C57" s="50"/>
      <c r="D57" s="50"/>
      <c r="E57" s="50"/>
      <c r="F57" s="57"/>
      <c r="G57" s="57"/>
    </row>
    <row r="58" spans="1:7" s="20" customFormat="1" ht="409.5" customHeight="1" hidden="1">
      <c r="A58" s="45" t="s">
        <v>29</v>
      </c>
      <c r="B58" s="45" t="s">
        <v>144</v>
      </c>
      <c r="C58" s="46">
        <f>SUBTOTAL(9,C59:C62)</f>
        <v>53944.15</v>
      </c>
      <c r="D58" s="46">
        <f>SUBTOTAL(9,D59:D62)</f>
        <v>59444.9</v>
      </c>
      <c r="E58" s="46">
        <f>SUBTOTAL(9,E59:E62)</f>
        <v>86000</v>
      </c>
      <c r="F58" s="60">
        <f>IF(C58&lt;&gt;0,D58/C58,"-")</f>
        <v>1.1019712054041078</v>
      </c>
      <c r="G58" s="60">
        <f>IF(E58&lt;&gt;0,D58/E58,"-")</f>
        <v>0.6912197674418605</v>
      </c>
    </row>
    <row r="59" spans="1:7" ht="20.25" customHeight="1" hidden="1">
      <c r="A59" s="89"/>
      <c r="B59" s="9"/>
      <c r="C59" s="50"/>
      <c r="D59" s="50"/>
      <c r="E59" s="50"/>
      <c r="F59" s="57"/>
      <c r="G59" s="57"/>
    </row>
    <row r="60" spans="1:7" s="20" customFormat="1" ht="15" customHeight="1">
      <c r="A60" s="23" t="s">
        <v>72</v>
      </c>
      <c r="B60" s="23" t="s">
        <v>110</v>
      </c>
      <c r="C60" s="3">
        <v>2504.24</v>
      </c>
      <c r="D60" s="3">
        <v>8243.86</v>
      </c>
      <c r="E60" s="3">
        <v>6000</v>
      </c>
      <c r="F60" s="61">
        <f>IF(C60&lt;&gt;0,D60/C60,"-")</f>
        <v>3.291960834424816</v>
      </c>
      <c r="G60" s="61">
        <f>IF(E60&lt;&gt;0,D60/E60,"-")</f>
        <v>1.3739766666666668</v>
      </c>
    </row>
    <row r="61" spans="1:7" s="20" customFormat="1" ht="15" customHeight="1">
      <c r="A61" s="23" t="s">
        <v>73</v>
      </c>
      <c r="B61" s="23" t="s">
        <v>124</v>
      </c>
      <c r="C61" s="3">
        <v>51439.91</v>
      </c>
      <c r="D61" s="3">
        <v>51201.04</v>
      </c>
      <c r="E61" s="3">
        <v>80000</v>
      </c>
      <c r="F61" s="61">
        <f>IF(C61&lt;&gt;0,D61/C61,"-")</f>
        <v>0.9953563293559416</v>
      </c>
      <c r="G61" s="61">
        <f>IF(E61&lt;&gt;0,D61/E61,"-")</f>
        <v>0.640013</v>
      </c>
    </row>
    <row r="62" spans="1:7" ht="20.25" customHeight="1" hidden="1">
      <c r="A62" s="18"/>
      <c r="B62" s="19"/>
      <c r="C62" s="49"/>
      <c r="D62" s="50"/>
      <c r="E62" s="50"/>
      <c r="F62" s="57"/>
      <c r="G62" s="57"/>
    </row>
    <row r="63" spans="1:7" ht="20.25" customHeight="1" hidden="1">
      <c r="A63" s="18"/>
      <c r="B63" s="19"/>
      <c r="C63" s="49"/>
      <c r="D63" s="50"/>
      <c r="E63" s="50"/>
      <c r="F63" s="57"/>
      <c r="G63" s="57"/>
    </row>
    <row r="64" spans="1:7" ht="20.25" customHeight="1" hidden="1">
      <c r="A64" s="18"/>
      <c r="B64" s="19"/>
      <c r="C64" s="49"/>
      <c r="D64" s="50"/>
      <c r="E64" s="50"/>
      <c r="F64" s="57"/>
      <c r="G64" s="57"/>
    </row>
    <row r="65" spans="1:7" ht="20.25" customHeight="1" hidden="1">
      <c r="A65" s="18"/>
      <c r="B65" s="19"/>
      <c r="C65" s="49"/>
      <c r="D65" s="50"/>
      <c r="E65" s="50"/>
      <c r="F65" s="57"/>
      <c r="G65" s="57"/>
    </row>
    <row r="66" spans="1:7" s="32" customFormat="1" ht="18" customHeight="1">
      <c r="A66" s="29" t="s">
        <v>12</v>
      </c>
      <c r="B66" s="29" t="s">
        <v>150</v>
      </c>
      <c r="C66" s="30">
        <f>SUBTOTAL(9,C67:C79)</f>
        <v>178940.72</v>
      </c>
      <c r="D66" s="30">
        <f>SUBTOTAL(9,D67:D79)</f>
        <v>345599.23</v>
      </c>
      <c r="E66" s="30">
        <f>SUBTOTAL(9,E67:E79)</f>
        <v>1261312</v>
      </c>
      <c r="F66" s="56">
        <f>IF(C66&lt;&gt;0,D66/C66,"-")</f>
        <v>1.9313615704687004</v>
      </c>
      <c r="G66" s="56">
        <f>IF(E66&lt;&gt;0,D66/E66,"-")</f>
        <v>0.2739997954510858</v>
      </c>
    </row>
    <row r="67" spans="1:7" ht="20.25" customHeight="1" hidden="1">
      <c r="A67" s="89"/>
      <c r="B67" s="9"/>
      <c r="C67" s="50"/>
      <c r="D67" s="50"/>
      <c r="E67" s="50"/>
      <c r="F67" s="57"/>
      <c r="G67" s="57"/>
    </row>
    <row r="68" spans="1:7" s="22" customFormat="1" ht="18" customHeight="1">
      <c r="A68" s="38" t="s">
        <v>30</v>
      </c>
      <c r="B68" s="38" t="s">
        <v>154</v>
      </c>
      <c r="C68" s="39">
        <f>SUBTOTAL(9,C69:C78)</f>
        <v>178940.72</v>
      </c>
      <c r="D68" s="39">
        <f>SUBTOTAL(9,D69:D78)</f>
        <v>345599.23</v>
      </c>
      <c r="E68" s="39">
        <f>SUBTOTAL(9,E69:E78)</f>
        <v>1261312</v>
      </c>
      <c r="F68" s="58">
        <f>IF(C68&lt;&gt;0,D68/C68,"-")</f>
        <v>1.9313615704687004</v>
      </c>
      <c r="G68" s="58">
        <f>IF(E68&lt;&gt;0,D68/E68,"-")</f>
        <v>0.2739997954510858</v>
      </c>
    </row>
    <row r="69" spans="1:7" ht="20.25" customHeight="1" hidden="1">
      <c r="A69" s="89"/>
      <c r="B69" s="9"/>
      <c r="C69" s="50"/>
      <c r="D69" s="50"/>
      <c r="E69" s="50"/>
      <c r="F69" s="57"/>
      <c r="G69" s="57"/>
    </row>
    <row r="70" spans="1:7" s="21" customFormat="1" ht="409.5" customHeight="1" hidden="1">
      <c r="A70" s="41" t="s">
        <v>30</v>
      </c>
      <c r="B70" s="41" t="s">
        <v>154</v>
      </c>
      <c r="C70" s="42">
        <f>SUBTOTAL(9,C71:C77)</f>
        <v>178940.72</v>
      </c>
      <c r="D70" s="42">
        <f>SUBTOTAL(9,D71:D77)</f>
        <v>345599.23</v>
      </c>
      <c r="E70" s="42">
        <f>SUBTOTAL(9,E71:E77)</f>
        <v>1261312</v>
      </c>
      <c r="F70" s="59">
        <f>IF(C70&lt;&gt;0,D70/C70,"-")</f>
        <v>1.9313615704687004</v>
      </c>
      <c r="G70" s="59">
        <f>IF(E70&lt;&gt;0,D70/E70,"-")</f>
        <v>0.2739997954510858</v>
      </c>
    </row>
    <row r="71" spans="1:7" ht="20.25" customHeight="1" hidden="1">
      <c r="A71" s="89"/>
      <c r="B71" s="9"/>
      <c r="C71" s="50"/>
      <c r="D71" s="50"/>
      <c r="E71" s="50"/>
      <c r="F71" s="57"/>
      <c r="G71" s="57"/>
    </row>
    <row r="72" spans="1:7" s="20" customFormat="1" ht="409.5" customHeight="1" hidden="1">
      <c r="A72" s="45" t="s">
        <v>30</v>
      </c>
      <c r="B72" s="45" t="s">
        <v>154</v>
      </c>
      <c r="C72" s="46">
        <f>SUBTOTAL(9,C73:C76)</f>
        <v>178940.72</v>
      </c>
      <c r="D72" s="46">
        <f>SUBTOTAL(9,D73:D76)</f>
        <v>345599.23</v>
      </c>
      <c r="E72" s="46">
        <f>SUBTOTAL(9,E73:E76)</f>
        <v>1261312</v>
      </c>
      <c r="F72" s="60">
        <f>IF(C72&lt;&gt;0,D72/C72,"-")</f>
        <v>1.9313615704687004</v>
      </c>
      <c r="G72" s="60">
        <f>IF(E72&lt;&gt;0,D72/E72,"-")</f>
        <v>0.2739997954510858</v>
      </c>
    </row>
    <row r="73" spans="1:7" ht="20.25" customHeight="1" hidden="1">
      <c r="A73" s="89"/>
      <c r="B73" s="9"/>
      <c r="C73" s="50"/>
      <c r="D73" s="50"/>
      <c r="E73" s="50"/>
      <c r="F73" s="57"/>
      <c r="G73" s="57"/>
    </row>
    <row r="74" spans="1:7" s="20" customFormat="1" ht="15" customHeight="1">
      <c r="A74" s="23" t="s">
        <v>74</v>
      </c>
      <c r="B74" s="23" t="s">
        <v>148</v>
      </c>
      <c r="C74" s="3">
        <v>165180.12</v>
      </c>
      <c r="D74" s="3">
        <v>345599.23</v>
      </c>
      <c r="E74" s="3">
        <v>982302</v>
      </c>
      <c r="F74" s="61">
        <f>IF(C74&lt;&gt;0,D74/C74,"-")</f>
        <v>2.092256804269182</v>
      </c>
      <c r="G74" s="61">
        <f>IF(E74&lt;&gt;0,D74/E74,"-")</f>
        <v>0.3518258437832764</v>
      </c>
    </row>
    <row r="75" spans="1:7" s="20" customFormat="1" ht="15" customHeight="1">
      <c r="A75" s="23" t="s">
        <v>75</v>
      </c>
      <c r="B75" s="23" t="s">
        <v>152</v>
      </c>
      <c r="C75" s="3">
        <v>13760.6</v>
      </c>
      <c r="D75" s="3">
        <v>0</v>
      </c>
      <c r="E75" s="3">
        <v>279010</v>
      </c>
      <c r="F75" s="61">
        <f>IF(C75&lt;&gt;0,D75/C75,"-")</f>
        <v>0</v>
      </c>
      <c r="G75" s="61">
        <f>IF(E75&lt;&gt;0,D75/E75,"-")</f>
        <v>0</v>
      </c>
    </row>
    <row r="76" spans="1:7" ht="20.25" customHeight="1" hidden="1">
      <c r="A76" s="18"/>
      <c r="B76" s="19"/>
      <c r="C76" s="49"/>
      <c r="D76" s="50"/>
      <c r="E76" s="50"/>
      <c r="F76" s="57"/>
      <c r="G76" s="57"/>
    </row>
    <row r="77" spans="1:7" ht="20.25" customHeight="1" hidden="1">
      <c r="A77" s="18"/>
      <c r="B77" s="19"/>
      <c r="C77" s="49"/>
      <c r="D77" s="50"/>
      <c r="E77" s="50"/>
      <c r="F77" s="57"/>
      <c r="G77" s="57"/>
    </row>
    <row r="78" spans="1:7" ht="20.25" customHeight="1" hidden="1">
      <c r="A78" s="18"/>
      <c r="B78" s="19"/>
      <c r="C78" s="49"/>
      <c r="D78" s="50"/>
      <c r="E78" s="50"/>
      <c r="F78" s="57"/>
      <c r="G78" s="57"/>
    </row>
    <row r="79" spans="1:7" ht="20.25" customHeight="1" hidden="1">
      <c r="A79" s="18"/>
      <c r="B79" s="19"/>
      <c r="C79" s="49"/>
      <c r="D79" s="50"/>
      <c r="E79" s="50"/>
      <c r="F79" s="57"/>
      <c r="G79" s="57"/>
    </row>
    <row r="80" spans="1:7" ht="20.25" customHeight="1" hidden="1">
      <c r="A80" s="9"/>
      <c r="B80" s="9"/>
      <c r="C80" s="50"/>
      <c r="D80" s="50"/>
      <c r="E80" s="50"/>
      <c r="F80" s="57"/>
      <c r="G80" s="57"/>
    </row>
    <row r="81" spans="1:7" ht="20.25" customHeight="1" hidden="1">
      <c r="A81" s="9"/>
      <c r="B81" s="9"/>
      <c r="C81" s="50"/>
      <c r="D81" s="50"/>
      <c r="E81" s="50"/>
      <c r="F81" s="57"/>
      <c r="G81" s="57"/>
    </row>
    <row r="82" spans="1:7" ht="15.75" customHeight="1">
      <c r="A82" s="19">
        <v>68</v>
      </c>
      <c r="B82" s="19" t="s">
        <v>241</v>
      </c>
      <c r="C82" s="49">
        <v>0</v>
      </c>
      <c r="D82" s="49">
        <v>791.32</v>
      </c>
      <c r="E82" s="49">
        <v>0</v>
      </c>
      <c r="F82" s="55">
        <v>0</v>
      </c>
      <c r="G82" s="55">
        <v>0</v>
      </c>
    </row>
    <row r="83" spans="1:7" ht="15.75" customHeight="1">
      <c r="A83" s="38">
        <v>683</v>
      </c>
      <c r="B83" s="102" t="s">
        <v>241</v>
      </c>
      <c r="C83" s="40">
        <v>0</v>
      </c>
      <c r="D83" s="40">
        <v>791.32</v>
      </c>
      <c r="E83" s="40">
        <v>0</v>
      </c>
      <c r="F83" s="65">
        <v>0</v>
      </c>
      <c r="G83" s="65">
        <v>0</v>
      </c>
    </row>
    <row r="84" spans="1:7" ht="14.25" customHeight="1">
      <c r="A84" s="23">
        <v>6831</v>
      </c>
      <c r="B84" s="23" t="s">
        <v>241</v>
      </c>
      <c r="C84" s="3">
        <v>0</v>
      </c>
      <c r="D84" s="3">
        <v>791.32</v>
      </c>
      <c r="E84" s="3">
        <v>0</v>
      </c>
      <c r="F84" s="61">
        <v>0</v>
      </c>
      <c r="G84" s="61">
        <v>0</v>
      </c>
    </row>
    <row r="85" spans="1:7" ht="18" customHeight="1">
      <c r="A85" s="29">
        <v>7</v>
      </c>
      <c r="B85" s="29" t="s">
        <v>156</v>
      </c>
      <c r="C85" s="30">
        <v>13244.85</v>
      </c>
      <c r="D85" s="30">
        <v>0</v>
      </c>
      <c r="E85" s="30">
        <v>0</v>
      </c>
      <c r="F85" s="103" t="s">
        <v>160</v>
      </c>
      <c r="G85" s="103" t="s">
        <v>160</v>
      </c>
    </row>
    <row r="86" spans="1:7" ht="15.75" customHeight="1">
      <c r="A86" s="102">
        <v>72</v>
      </c>
      <c r="B86" s="102" t="s">
        <v>157</v>
      </c>
      <c r="C86" s="40">
        <v>13244.85</v>
      </c>
      <c r="D86" s="40">
        <v>0</v>
      </c>
      <c r="E86" s="40">
        <v>0</v>
      </c>
      <c r="F86" s="104" t="s">
        <v>160</v>
      </c>
      <c r="G86" s="104" t="s">
        <v>160</v>
      </c>
    </row>
    <row r="87" spans="1:7" ht="16.5" customHeight="1">
      <c r="A87" s="23">
        <v>721</v>
      </c>
      <c r="B87" s="23" t="s">
        <v>158</v>
      </c>
      <c r="C87" s="3">
        <v>13244.85</v>
      </c>
      <c r="D87" s="3">
        <v>0</v>
      </c>
      <c r="E87" s="3">
        <v>0</v>
      </c>
      <c r="F87" s="105" t="s">
        <v>160</v>
      </c>
      <c r="G87" s="105" t="s">
        <v>160</v>
      </c>
    </row>
    <row r="88" spans="1:7" ht="15.75" customHeight="1">
      <c r="A88" s="23">
        <v>7211</v>
      </c>
      <c r="B88" s="23" t="s">
        <v>159</v>
      </c>
      <c r="C88" s="3">
        <v>13244.85</v>
      </c>
      <c r="D88" s="3">
        <v>0</v>
      </c>
      <c r="E88" s="3">
        <v>0</v>
      </c>
      <c r="F88" s="105" t="s">
        <v>160</v>
      </c>
      <c r="G88" s="105" t="s">
        <v>160</v>
      </c>
    </row>
    <row r="89" spans="1:7" ht="20.25" customHeight="1">
      <c r="A89" s="25" t="s">
        <v>81</v>
      </c>
      <c r="B89" s="26"/>
      <c r="C89" s="27">
        <f>SUBTOTAL(9,C17:C85)</f>
        <v>406786.47</v>
      </c>
      <c r="D89" s="27">
        <f>D11+D22+D41+D54+D68+D83</f>
        <v>655669.6</v>
      </c>
      <c r="E89" s="27">
        <f>SUBTOTAL(9,E17:E81)</f>
        <v>1672232</v>
      </c>
      <c r="F89" s="54">
        <f>IF(C89&lt;&gt;0,D89/C89,"-")</f>
        <v>1.6118274533565484</v>
      </c>
      <c r="G89" s="54">
        <f>IF(E89&lt;&gt;0,D89/E89,"-")</f>
        <v>0.3920924847748398</v>
      </c>
    </row>
    <row r="90" spans="2:7" ht="15">
      <c r="B90" s="1"/>
      <c r="C90" s="6"/>
      <c r="D90" s="6"/>
      <c r="E90" s="6"/>
      <c r="F90" s="62"/>
      <c r="G90" s="62"/>
    </row>
    <row r="91" spans="1:7" ht="63.75" customHeight="1">
      <c r="A91" s="192" t="str">
        <f>A6</f>
        <v>Brojčana oznaka i naziv</v>
      </c>
      <c r="B91" s="193"/>
      <c r="C91" s="191" t="str">
        <f>C6</f>
        <v>Izvršenje 2023. (01.01.-30.06.) </v>
      </c>
      <c r="D91" s="191" t="str">
        <f>D6</f>
        <v>Izvršenje 2024. (01.01.- 30.06.)</v>
      </c>
      <c r="E91" s="191" t="str">
        <f>E6</f>
        <v>Plan 2024.</v>
      </c>
      <c r="F91" s="194" t="str">
        <f>F6</f>
        <v>Indeks izvršenje / izvršenje prethodne godine</v>
      </c>
      <c r="G91" s="194" t="str">
        <f>G6</f>
        <v>Indeks izvršenje /tekući plan</v>
      </c>
    </row>
    <row r="92" spans="1:7" s="24" customFormat="1" ht="18" customHeight="1">
      <c r="A92" s="90" t="s">
        <v>0</v>
      </c>
      <c r="B92" s="73" t="s">
        <v>88</v>
      </c>
      <c r="C92" s="33">
        <f>SUBTOTAL(9,C93:C297)</f>
        <v>268588.51999999996</v>
      </c>
      <c r="D92" s="33">
        <f>D94+D156+D274</f>
        <v>486208.39</v>
      </c>
      <c r="E92" s="33">
        <f>SUBTOTAL(9,E93:E297)</f>
        <v>1338986</v>
      </c>
      <c r="F92" s="63">
        <f>IF(C92&lt;&gt;0,D92/C92,"-")</f>
        <v>1.8102351880117589</v>
      </c>
      <c r="G92" s="63">
        <f>IF(E92&lt;&gt;0,D92/E92,"-")</f>
        <v>0.3631168585780583</v>
      </c>
    </row>
    <row r="93" spans="1:7" s="11" customFormat="1" ht="30" customHeight="1" hidden="1">
      <c r="A93" s="91"/>
      <c r="B93" s="74"/>
      <c r="C93" s="12"/>
      <c r="D93" s="12"/>
      <c r="E93" s="34"/>
      <c r="F93" s="64"/>
      <c r="G93" s="64"/>
    </row>
    <row r="94" spans="1:7" s="24" customFormat="1" ht="18" customHeight="1">
      <c r="A94" s="92" t="s">
        <v>3</v>
      </c>
      <c r="B94" s="75" t="s">
        <v>94</v>
      </c>
      <c r="C94" s="30">
        <f>SUBTOTAL(9,C95:C155)</f>
        <v>115476.7</v>
      </c>
      <c r="D94" s="30">
        <f>SUBTOTAL(9,D95:D155)</f>
        <v>241367.65000000002</v>
      </c>
      <c r="E94" s="30">
        <f>SUBTOTAL(9,E95:E155)</f>
        <v>520038</v>
      </c>
      <c r="F94" s="56">
        <f>IF(C94&lt;&gt;0,D94/C94,"-")</f>
        <v>2.090184859802887</v>
      </c>
      <c r="G94" s="56">
        <f>IF(E94&lt;&gt;0,D94/E94,"-")</f>
        <v>0.4641346401609114</v>
      </c>
    </row>
    <row r="95" spans="1:7" s="11" customFormat="1" ht="30" customHeight="1" hidden="1">
      <c r="A95" s="93"/>
      <c r="B95" s="77"/>
      <c r="C95" s="51"/>
      <c r="D95" s="13"/>
      <c r="E95" s="34"/>
      <c r="F95" s="64"/>
      <c r="G95" s="64"/>
    </row>
    <row r="96" spans="1:7" s="24" customFormat="1" ht="18" customHeight="1">
      <c r="A96" s="94" t="s">
        <v>13</v>
      </c>
      <c r="B96" s="78" t="s">
        <v>96</v>
      </c>
      <c r="C96" s="40">
        <f>SUBTOTAL(9,C97:C116)</f>
        <v>94154.69</v>
      </c>
      <c r="D96" s="40">
        <f>SUBTOTAL(9,D97:D116)</f>
        <v>200374.11000000002</v>
      </c>
      <c r="E96" s="40">
        <f>SUBTOTAL(9,E97:E116)</f>
        <v>410417</v>
      </c>
      <c r="F96" s="65">
        <f>IF(C96&lt;&gt;0,D96/C96,"-")</f>
        <v>2.1281373238019263</v>
      </c>
      <c r="G96" s="65">
        <f>IF(E96&lt;&gt;0,D96/E96,"-")</f>
        <v>0.4882207852013928</v>
      </c>
    </row>
    <row r="97" spans="1:7" s="11" customFormat="1" ht="30" customHeight="1" hidden="1">
      <c r="A97" s="93"/>
      <c r="B97" s="76"/>
      <c r="C97" s="52"/>
      <c r="D97" s="14"/>
      <c r="E97" s="34"/>
      <c r="F97" s="64"/>
      <c r="G97" s="64"/>
    </row>
    <row r="98" spans="1:7" s="11" customFormat="1" ht="409.5" customHeight="1" hidden="1">
      <c r="A98" s="95" t="s">
        <v>13</v>
      </c>
      <c r="B98" s="79" t="s">
        <v>96</v>
      </c>
      <c r="C98" s="43">
        <f>SUBTOTAL(9,C99:C115)</f>
        <v>94154.69</v>
      </c>
      <c r="D98" s="43">
        <f>SUBTOTAL(9,D99:D115)</f>
        <v>200374.11000000002</v>
      </c>
      <c r="E98" s="43">
        <f>SUBTOTAL(9,E99:E115)</f>
        <v>410417</v>
      </c>
      <c r="F98" s="66">
        <f>IF(C98&lt;&gt;0,D98/C98,"-")</f>
        <v>2.1281373238019263</v>
      </c>
      <c r="G98" s="66">
        <f>IF(E98&lt;&gt;0,D98/E98,"-")</f>
        <v>0.4882207852013928</v>
      </c>
    </row>
    <row r="99" spans="1:7" s="11" customFormat="1" ht="30" customHeight="1" hidden="1">
      <c r="A99" s="93"/>
      <c r="B99" s="76"/>
      <c r="C99" s="52"/>
      <c r="D99" s="15"/>
      <c r="E99" s="34"/>
      <c r="F99" s="64"/>
      <c r="G99" s="64"/>
    </row>
    <row r="100" spans="1:7" s="11" customFormat="1" ht="409.5" customHeight="1" hidden="1">
      <c r="A100" s="96" t="s">
        <v>13</v>
      </c>
      <c r="B100" s="80" t="s">
        <v>96</v>
      </c>
      <c r="C100" s="47">
        <f>SUBTOTAL(9,C101:C114)</f>
        <v>94154.69</v>
      </c>
      <c r="D100" s="47">
        <f>SUBTOTAL(9,D101:D114)</f>
        <v>200374.11000000002</v>
      </c>
      <c r="E100" s="47">
        <f>SUBTOTAL(9,E101:E114)</f>
        <v>410417</v>
      </c>
      <c r="F100" s="67">
        <f>IF(C100&lt;&gt;0,D100/C100,"-")</f>
        <v>2.1281373238019263</v>
      </c>
      <c r="G100" s="67">
        <f>IF(E100&lt;&gt;0,D100/E100,"-")</f>
        <v>0.4882207852013928</v>
      </c>
    </row>
    <row r="101" spans="1:7" s="11" customFormat="1" ht="30" customHeight="1" hidden="1">
      <c r="A101" s="93"/>
      <c r="B101" s="76"/>
      <c r="C101" s="52"/>
      <c r="D101" s="16"/>
      <c r="E101" s="34"/>
      <c r="F101" s="64"/>
      <c r="G101" s="64"/>
    </row>
    <row r="102" spans="1:7" s="11" customFormat="1" ht="409.5" customHeight="1" hidden="1">
      <c r="A102" s="97" t="s">
        <v>13</v>
      </c>
      <c r="B102" s="81" t="s">
        <v>96</v>
      </c>
      <c r="C102" s="48">
        <f>SUBTOTAL(9,C103:C113)</f>
        <v>94154.69</v>
      </c>
      <c r="D102" s="48">
        <f>SUBTOTAL(9,D103:D113)</f>
        <v>200374.11000000002</v>
      </c>
      <c r="E102" s="48">
        <f>SUBTOTAL(9,E103:E113)</f>
        <v>410417</v>
      </c>
      <c r="F102" s="68">
        <f>IF(C102&lt;&gt;0,D102/C102,"-")</f>
        <v>2.1281373238019263</v>
      </c>
      <c r="G102" s="68">
        <f>IF(E102&lt;&gt;0,D102/E102,"-")</f>
        <v>0.4882207852013928</v>
      </c>
    </row>
    <row r="103" spans="1:7" s="11" customFormat="1" ht="30" customHeight="1" hidden="1">
      <c r="A103" s="93"/>
      <c r="B103" s="76"/>
      <c r="C103" s="52"/>
      <c r="D103" s="17"/>
      <c r="E103" s="34"/>
      <c r="F103" s="64"/>
      <c r="G103" s="64"/>
    </row>
    <row r="104" spans="1:7" s="11" customFormat="1" ht="409.5" customHeight="1" hidden="1">
      <c r="A104" s="98" t="s">
        <v>13</v>
      </c>
      <c r="B104" s="82" t="s">
        <v>96</v>
      </c>
      <c r="C104" s="44">
        <f>SUBTOTAL(9,C105:C112)</f>
        <v>94154.69</v>
      </c>
      <c r="D104" s="44">
        <f>SUBTOTAL(9,D105:D112)</f>
        <v>200374.11000000002</v>
      </c>
      <c r="E104" s="44">
        <f>SUBTOTAL(9,E105:E112)</f>
        <v>410417</v>
      </c>
      <c r="F104" s="69">
        <f>IF(C104&lt;&gt;0,D104/C104,"-")</f>
        <v>2.1281373238019263</v>
      </c>
      <c r="G104" s="69">
        <f>IF(E104&lt;&gt;0,D104/E104,"-")</f>
        <v>0.4882207852013928</v>
      </c>
    </row>
    <row r="105" spans="1:7" s="11" customFormat="1" ht="22.5" customHeight="1" hidden="1">
      <c r="A105" s="93"/>
      <c r="B105" s="76"/>
      <c r="C105" s="52"/>
      <c r="D105" s="17"/>
      <c r="E105" s="17"/>
      <c r="F105" s="70"/>
      <c r="G105" s="70"/>
    </row>
    <row r="106" spans="1:7" s="11" customFormat="1" ht="409.5" customHeight="1" hidden="1">
      <c r="A106" s="99" t="s">
        <v>13</v>
      </c>
      <c r="B106" s="83" t="s">
        <v>96</v>
      </c>
      <c r="C106" s="17">
        <f>SUBTOTAL(9,C107:C111)</f>
        <v>94154.69</v>
      </c>
      <c r="D106" s="17">
        <f>SUBTOTAL(9,D107:D111)</f>
        <v>200374.11000000002</v>
      </c>
      <c r="E106" s="17">
        <f>SUBTOTAL(9,E107:E111)</f>
        <v>410417</v>
      </c>
      <c r="F106" s="70">
        <f>IF(C106&lt;&gt;0,D106/C106,"-")</f>
        <v>2.1281373238019263</v>
      </c>
      <c r="G106" s="70">
        <f>IF(E106&lt;&gt;0,D106/E106,"-")</f>
        <v>0.4882207852013928</v>
      </c>
    </row>
    <row r="107" spans="1:7" ht="30" customHeight="1" hidden="1">
      <c r="A107" s="100"/>
      <c r="B107" s="10"/>
      <c r="C107" s="53"/>
      <c r="D107" s="35"/>
      <c r="E107" s="36"/>
      <c r="F107" s="71"/>
      <c r="G107" s="71"/>
    </row>
    <row r="108" spans="1:11" ht="15" customHeight="1">
      <c r="A108" s="101" t="s">
        <v>31</v>
      </c>
      <c r="B108" s="84" t="s">
        <v>116</v>
      </c>
      <c r="C108" s="3">
        <v>90328.56</v>
      </c>
      <c r="D108" s="3">
        <v>192667.57</v>
      </c>
      <c r="E108" s="3">
        <v>403078</v>
      </c>
      <c r="F108" s="61">
        <f>IF(C108&lt;&gt;0,0/C108,"-")</f>
        <v>0</v>
      </c>
      <c r="G108" s="61">
        <f>IF(E108&lt;&gt;0,D108/E108,"-")</f>
        <v>0.47799078590248045</v>
      </c>
      <c r="K108" s="196"/>
    </row>
    <row r="109" spans="1:11" ht="15" customHeight="1">
      <c r="A109" s="101" t="s">
        <v>32</v>
      </c>
      <c r="B109" s="84" t="s">
        <v>102</v>
      </c>
      <c r="C109" s="3">
        <v>3328.22</v>
      </c>
      <c r="D109" s="3">
        <v>7325.09</v>
      </c>
      <c r="E109" s="3">
        <v>5500</v>
      </c>
      <c r="F109" s="61">
        <f>IF(C109&lt;&gt;0,0/C109,"-")</f>
        <v>0</v>
      </c>
      <c r="G109" s="61">
        <f>IF(E109&lt;&gt;0,D109/E109,"-")</f>
        <v>1.3318345454545455</v>
      </c>
      <c r="K109" s="196"/>
    </row>
    <row r="110" spans="1:11" ht="15" customHeight="1">
      <c r="A110" s="101" t="s">
        <v>33</v>
      </c>
      <c r="B110" s="84" t="s">
        <v>127</v>
      </c>
      <c r="C110" s="3">
        <v>497.91</v>
      </c>
      <c r="D110" s="3">
        <v>381.45</v>
      </c>
      <c r="E110" s="3">
        <v>1839</v>
      </c>
      <c r="F110" s="61">
        <f>IF(C110&lt;&gt;0,0/C110,"-")</f>
        <v>0</v>
      </c>
      <c r="G110" s="61">
        <f>IF(E110&lt;&gt;0,D110/E110,"-")</f>
        <v>0.20742251223491026</v>
      </c>
      <c r="K110" s="196"/>
    </row>
    <row r="111" spans="1:11" ht="15" hidden="1">
      <c r="A111" s="10"/>
      <c r="B111" s="10"/>
      <c r="C111" s="53"/>
      <c r="D111" s="3"/>
      <c r="E111" s="3"/>
      <c r="F111" s="61"/>
      <c r="G111" s="61"/>
      <c r="K111" s="196"/>
    </row>
    <row r="112" spans="1:11" ht="15" hidden="1">
      <c r="A112" s="1"/>
      <c r="B112" s="1"/>
      <c r="C112" s="6"/>
      <c r="D112" s="6"/>
      <c r="E112" s="36"/>
      <c r="F112" s="71"/>
      <c r="G112" s="71"/>
      <c r="K112" s="196"/>
    </row>
    <row r="113" spans="1:11" ht="19.5" customHeight="1" hidden="1">
      <c r="A113" s="1"/>
      <c r="B113" s="1"/>
      <c r="C113" s="6"/>
      <c r="D113" s="6"/>
      <c r="E113" s="36"/>
      <c r="F113" s="71"/>
      <c r="G113" s="71"/>
      <c r="K113" s="196"/>
    </row>
    <row r="114" spans="1:11" ht="19.5" customHeight="1" hidden="1">
      <c r="A114" s="1"/>
      <c r="B114" s="1"/>
      <c r="C114" s="6"/>
      <c r="D114" s="6"/>
      <c r="E114" s="36"/>
      <c r="F114" s="71"/>
      <c r="G114" s="71"/>
      <c r="K114" s="196"/>
    </row>
    <row r="115" spans="1:11" ht="19.5" customHeight="1" hidden="1">
      <c r="A115" s="1"/>
      <c r="B115" s="1"/>
      <c r="C115" s="6"/>
      <c r="D115" s="6"/>
      <c r="E115" s="36"/>
      <c r="F115" s="71"/>
      <c r="G115" s="71"/>
      <c r="K115" s="196"/>
    </row>
    <row r="116" spans="1:11" ht="19.5" customHeight="1" hidden="1">
      <c r="A116" s="1"/>
      <c r="B116" s="1"/>
      <c r="C116" s="6"/>
      <c r="D116" s="6"/>
      <c r="E116" s="36"/>
      <c r="F116" s="71"/>
      <c r="G116" s="71"/>
      <c r="K116" s="196"/>
    </row>
    <row r="117" spans="1:11" s="24" customFormat="1" ht="18" customHeight="1">
      <c r="A117" s="94" t="s">
        <v>14</v>
      </c>
      <c r="B117" s="78" t="s">
        <v>100</v>
      </c>
      <c r="C117" s="40">
        <f>SUBTOTAL(9,C118:C135)</f>
        <v>5859.03</v>
      </c>
      <c r="D117" s="40">
        <f>SUBTOTAL(9,D118:D135)</f>
        <v>11260.47</v>
      </c>
      <c r="E117" s="40">
        <f>SUBTOTAL(9,E118:E135)</f>
        <v>40517</v>
      </c>
      <c r="F117" s="65">
        <f>IF(C117&lt;&gt;0,D117/C117,"-")</f>
        <v>1.921900041474442</v>
      </c>
      <c r="G117" s="65">
        <f>IF(E117&lt;&gt;0,D117/E117,"-")</f>
        <v>0.2779196386701878</v>
      </c>
      <c r="K117" s="197"/>
    </row>
    <row r="118" spans="1:11" s="11" customFormat="1" ht="30" customHeight="1" hidden="1">
      <c r="A118" s="93"/>
      <c r="B118" s="76"/>
      <c r="C118" s="52"/>
      <c r="D118" s="14"/>
      <c r="E118" s="34"/>
      <c r="F118" s="64"/>
      <c r="G118" s="64"/>
      <c r="K118" s="198"/>
    </row>
    <row r="119" spans="1:11" s="11" customFormat="1" ht="409.5" customHeight="1" hidden="1">
      <c r="A119" s="95" t="s">
        <v>14</v>
      </c>
      <c r="B119" s="79" t="s">
        <v>100</v>
      </c>
      <c r="C119" s="43">
        <f>SUBTOTAL(9,C120:C134)</f>
        <v>5859.03</v>
      </c>
      <c r="D119" s="43">
        <f>SUBTOTAL(9,D120:D134)</f>
        <v>11260.47</v>
      </c>
      <c r="E119" s="43">
        <f>SUBTOTAL(9,E120:E134)</f>
        <v>40517</v>
      </c>
      <c r="F119" s="66">
        <f>IF(C119&lt;&gt;0,D119/C119,"-")</f>
        <v>1.921900041474442</v>
      </c>
      <c r="G119" s="66">
        <f>IF(E119&lt;&gt;0,D119/E119,"-")</f>
        <v>0.2779196386701878</v>
      </c>
      <c r="K119" s="198"/>
    </row>
    <row r="120" spans="1:11" s="11" customFormat="1" ht="30" customHeight="1" hidden="1">
      <c r="A120" s="93"/>
      <c r="B120" s="76"/>
      <c r="C120" s="52"/>
      <c r="D120" s="15"/>
      <c r="E120" s="34"/>
      <c r="F120" s="64"/>
      <c r="G120" s="64"/>
      <c r="K120" s="198"/>
    </row>
    <row r="121" spans="1:11" s="11" customFormat="1" ht="409.5" customHeight="1" hidden="1">
      <c r="A121" s="96" t="s">
        <v>14</v>
      </c>
      <c r="B121" s="80" t="s">
        <v>100</v>
      </c>
      <c r="C121" s="47">
        <f>SUBTOTAL(9,C122:C133)</f>
        <v>5859.03</v>
      </c>
      <c r="D121" s="47">
        <f>SUBTOTAL(9,D122:D133)</f>
        <v>11260.47</v>
      </c>
      <c r="E121" s="47">
        <f>SUBTOTAL(9,E122:E133)</f>
        <v>40517</v>
      </c>
      <c r="F121" s="67">
        <f>IF(C121&lt;&gt;0,D121/C121,"-")</f>
        <v>1.921900041474442</v>
      </c>
      <c r="G121" s="67">
        <f>IF(E121&lt;&gt;0,D121/E121,"-")</f>
        <v>0.2779196386701878</v>
      </c>
      <c r="K121" s="198"/>
    </row>
    <row r="122" spans="1:11" s="11" customFormat="1" ht="30" customHeight="1" hidden="1">
      <c r="A122" s="93"/>
      <c r="B122" s="76"/>
      <c r="C122" s="52"/>
      <c r="D122" s="16"/>
      <c r="E122" s="34"/>
      <c r="F122" s="64"/>
      <c r="G122" s="64"/>
      <c r="K122" s="198"/>
    </row>
    <row r="123" spans="1:11" s="11" customFormat="1" ht="409.5" customHeight="1" hidden="1">
      <c r="A123" s="97" t="s">
        <v>14</v>
      </c>
      <c r="B123" s="81" t="s">
        <v>100</v>
      </c>
      <c r="C123" s="48">
        <f>SUBTOTAL(9,C124:C132)</f>
        <v>5859.03</v>
      </c>
      <c r="D123" s="48">
        <f>SUBTOTAL(9,D124:D132)</f>
        <v>11260.47</v>
      </c>
      <c r="E123" s="48">
        <f>SUBTOTAL(9,E124:E132)</f>
        <v>40517</v>
      </c>
      <c r="F123" s="68">
        <f>IF(C123&lt;&gt;0,D123/C123,"-")</f>
        <v>1.921900041474442</v>
      </c>
      <c r="G123" s="68">
        <f>IF(E123&lt;&gt;0,D123/E123,"-")</f>
        <v>0.2779196386701878</v>
      </c>
      <c r="K123" s="198"/>
    </row>
    <row r="124" spans="1:11" s="11" customFormat="1" ht="30" customHeight="1" hidden="1">
      <c r="A124" s="93"/>
      <c r="B124" s="76"/>
      <c r="C124" s="52"/>
      <c r="D124" s="17"/>
      <c r="E124" s="34"/>
      <c r="F124" s="64"/>
      <c r="G124" s="64"/>
      <c r="K124" s="198"/>
    </row>
    <row r="125" spans="1:11" s="11" customFormat="1" ht="409.5" customHeight="1" hidden="1">
      <c r="A125" s="98" t="s">
        <v>14</v>
      </c>
      <c r="B125" s="82" t="s">
        <v>100</v>
      </c>
      <c r="C125" s="44">
        <f>SUBTOTAL(9,C126:C131)</f>
        <v>5859.03</v>
      </c>
      <c r="D125" s="44">
        <f>SUBTOTAL(9,D126:D131)</f>
        <v>11260.47</v>
      </c>
      <c r="E125" s="44">
        <f>SUBTOTAL(9,E126:E131)</f>
        <v>40517</v>
      </c>
      <c r="F125" s="69">
        <f>IF(C125&lt;&gt;0,D125/C125,"-")</f>
        <v>1.921900041474442</v>
      </c>
      <c r="G125" s="69">
        <f>IF(E125&lt;&gt;0,D125/E125,"-")</f>
        <v>0.2779196386701878</v>
      </c>
      <c r="K125" s="198"/>
    </row>
    <row r="126" spans="1:11" s="11" customFormat="1" ht="22.5" customHeight="1" hidden="1">
      <c r="A126" s="93"/>
      <c r="B126" s="76"/>
      <c r="C126" s="52"/>
      <c r="D126" s="17"/>
      <c r="E126" s="17"/>
      <c r="F126" s="70"/>
      <c r="G126" s="70"/>
      <c r="K126" s="198"/>
    </row>
    <row r="127" spans="1:11" s="11" customFormat="1" ht="409.5" customHeight="1" hidden="1">
      <c r="A127" s="99" t="s">
        <v>14</v>
      </c>
      <c r="B127" s="83" t="s">
        <v>100</v>
      </c>
      <c r="C127" s="17">
        <f>SUBTOTAL(9,C128:C130)</f>
        <v>5859.03</v>
      </c>
      <c r="D127" s="17">
        <f>SUBTOTAL(9,D128:D130)</f>
        <v>11260.47</v>
      </c>
      <c r="E127" s="17">
        <f>SUBTOTAL(9,E128:E130)</f>
        <v>40517</v>
      </c>
      <c r="F127" s="70">
        <f>IF(C127&lt;&gt;0,D127/C127,"-")</f>
        <v>1.921900041474442</v>
      </c>
      <c r="G127" s="70">
        <f>IF(E127&lt;&gt;0,D127/E127,"-")</f>
        <v>0.2779196386701878</v>
      </c>
      <c r="K127" s="198"/>
    </row>
    <row r="128" spans="1:11" ht="30" customHeight="1" hidden="1">
      <c r="A128" s="100"/>
      <c r="B128" s="10"/>
      <c r="C128" s="53"/>
      <c r="D128" s="35"/>
      <c r="E128" s="36"/>
      <c r="F128" s="71"/>
      <c r="G128" s="71"/>
      <c r="K128" s="196"/>
    </row>
    <row r="129" spans="1:11" ht="15" customHeight="1">
      <c r="A129" s="101" t="s">
        <v>34</v>
      </c>
      <c r="B129" s="84" t="s">
        <v>100</v>
      </c>
      <c r="C129" s="3">
        <v>5859.03</v>
      </c>
      <c r="D129" s="3">
        <v>11260.47</v>
      </c>
      <c r="E129" s="3">
        <v>40517</v>
      </c>
      <c r="F129" s="61">
        <f>IF(C129&lt;&gt;0,0/C129,"-")</f>
        <v>0</v>
      </c>
      <c r="G129" s="61">
        <f>IF(E129&lt;&gt;0,D129/E129,"-")</f>
        <v>0.2779196386701878</v>
      </c>
      <c r="K129" s="196"/>
    </row>
    <row r="130" spans="1:11" ht="15" hidden="1">
      <c r="A130" s="10"/>
      <c r="B130" s="10"/>
      <c r="C130" s="53"/>
      <c r="D130" s="3"/>
      <c r="E130" s="3"/>
      <c r="F130" s="61"/>
      <c r="G130" s="61"/>
      <c r="K130" s="196"/>
    </row>
    <row r="131" spans="1:11" ht="15" hidden="1">
      <c r="A131" s="1"/>
      <c r="B131" s="1"/>
      <c r="C131" s="6"/>
      <c r="D131" s="6"/>
      <c r="E131" s="36"/>
      <c r="F131" s="71"/>
      <c r="G131" s="71"/>
      <c r="K131" s="196"/>
    </row>
    <row r="132" spans="1:11" ht="19.5" customHeight="1" hidden="1">
      <c r="A132" s="1"/>
      <c r="B132" s="1"/>
      <c r="C132" s="6"/>
      <c r="D132" s="6"/>
      <c r="E132" s="36"/>
      <c r="F132" s="71"/>
      <c r="G132" s="71"/>
      <c r="K132" s="196"/>
    </row>
    <row r="133" spans="1:11" ht="19.5" customHeight="1" hidden="1">
      <c r="A133" s="1"/>
      <c r="B133" s="1"/>
      <c r="C133" s="6"/>
      <c r="D133" s="6"/>
      <c r="E133" s="36"/>
      <c r="F133" s="71"/>
      <c r="G133" s="71"/>
      <c r="K133" s="196"/>
    </row>
    <row r="134" spans="1:11" ht="19.5" customHeight="1" hidden="1">
      <c r="A134" s="1"/>
      <c r="B134" s="1"/>
      <c r="C134" s="6"/>
      <c r="D134" s="6"/>
      <c r="E134" s="36"/>
      <c r="F134" s="71"/>
      <c r="G134" s="71"/>
      <c r="K134" s="196"/>
    </row>
    <row r="135" spans="1:11" ht="19.5" customHeight="1" hidden="1">
      <c r="A135" s="1"/>
      <c r="B135" s="1"/>
      <c r="C135" s="6"/>
      <c r="D135" s="6"/>
      <c r="E135" s="36"/>
      <c r="F135" s="71"/>
      <c r="G135" s="71"/>
      <c r="K135" s="196"/>
    </row>
    <row r="136" spans="1:11" s="24" customFormat="1" ht="18" customHeight="1">
      <c r="A136" s="94" t="s">
        <v>15</v>
      </c>
      <c r="B136" s="78" t="s">
        <v>111</v>
      </c>
      <c r="C136" s="40">
        <f>SUBTOTAL(9,C137:C154)</f>
        <v>15462.98</v>
      </c>
      <c r="D136" s="40">
        <f>SUBTOTAL(9,D137:D154)</f>
        <v>29733.07</v>
      </c>
      <c r="E136" s="40">
        <f>SUBTOTAL(9,E137:E154)</f>
        <v>69104</v>
      </c>
      <c r="F136" s="65">
        <f>IF(C136&lt;&gt;0,D136/C136,"-")</f>
        <v>1.9228551029620422</v>
      </c>
      <c r="G136" s="65">
        <f>IF(E136&lt;&gt;0,D136/E136,"-")</f>
        <v>0.4302655417920815</v>
      </c>
      <c r="K136" s="197"/>
    </row>
    <row r="137" spans="1:11" s="11" customFormat="1" ht="30" customHeight="1" hidden="1">
      <c r="A137" s="93"/>
      <c r="B137" s="76"/>
      <c r="C137" s="52"/>
      <c r="D137" s="14"/>
      <c r="E137" s="34"/>
      <c r="F137" s="64"/>
      <c r="G137" s="64"/>
      <c r="K137" s="198"/>
    </row>
    <row r="138" spans="1:11" s="11" customFormat="1" ht="409.5" customHeight="1" hidden="1">
      <c r="A138" s="95" t="s">
        <v>15</v>
      </c>
      <c r="B138" s="79" t="s">
        <v>111</v>
      </c>
      <c r="C138" s="43">
        <f>SUBTOTAL(9,C139:C153)</f>
        <v>15462.98</v>
      </c>
      <c r="D138" s="43">
        <f>SUBTOTAL(9,D139:D153)</f>
        <v>29733.07</v>
      </c>
      <c r="E138" s="43">
        <f>SUBTOTAL(9,E139:E153)</f>
        <v>69104</v>
      </c>
      <c r="F138" s="66">
        <f>IF(C138&lt;&gt;0,D138/C138,"-")</f>
        <v>1.9228551029620422</v>
      </c>
      <c r="G138" s="66">
        <f>IF(E138&lt;&gt;0,D138/E138,"-")</f>
        <v>0.4302655417920815</v>
      </c>
      <c r="K138" s="198"/>
    </row>
    <row r="139" spans="1:11" s="11" customFormat="1" ht="30" customHeight="1" hidden="1">
      <c r="A139" s="93"/>
      <c r="B139" s="76"/>
      <c r="C139" s="52"/>
      <c r="D139" s="15"/>
      <c r="E139" s="34"/>
      <c r="F139" s="64"/>
      <c r="G139" s="64"/>
      <c r="K139" s="198"/>
    </row>
    <row r="140" spans="1:11" s="11" customFormat="1" ht="409.5" customHeight="1" hidden="1">
      <c r="A140" s="96" t="s">
        <v>15</v>
      </c>
      <c r="B140" s="80" t="s">
        <v>111</v>
      </c>
      <c r="C140" s="47">
        <f>SUBTOTAL(9,C141:C152)</f>
        <v>15462.98</v>
      </c>
      <c r="D140" s="47">
        <f>SUBTOTAL(9,D141:D152)</f>
        <v>29733.07</v>
      </c>
      <c r="E140" s="47">
        <f>SUBTOTAL(9,E141:E152)</f>
        <v>69104</v>
      </c>
      <c r="F140" s="67">
        <f>IF(C140&lt;&gt;0,D140/C140,"-")</f>
        <v>1.9228551029620422</v>
      </c>
      <c r="G140" s="67">
        <f>IF(E140&lt;&gt;0,D140/E140,"-")</f>
        <v>0.4302655417920815</v>
      </c>
      <c r="K140" s="198"/>
    </row>
    <row r="141" spans="1:11" s="11" customFormat="1" ht="30" customHeight="1" hidden="1">
      <c r="A141" s="93"/>
      <c r="B141" s="76"/>
      <c r="C141" s="52"/>
      <c r="D141" s="16"/>
      <c r="E141" s="34"/>
      <c r="F141" s="64"/>
      <c r="G141" s="64"/>
      <c r="K141" s="198"/>
    </row>
    <row r="142" spans="1:11" s="11" customFormat="1" ht="409.5" customHeight="1" hidden="1">
      <c r="A142" s="97" t="s">
        <v>15</v>
      </c>
      <c r="B142" s="81" t="s">
        <v>111</v>
      </c>
      <c r="C142" s="48">
        <f>SUBTOTAL(9,C143:C151)</f>
        <v>15462.98</v>
      </c>
      <c r="D142" s="48">
        <f>SUBTOTAL(9,D143:D151)</f>
        <v>29733.07</v>
      </c>
      <c r="E142" s="48">
        <f>SUBTOTAL(9,E143:E151)</f>
        <v>69104</v>
      </c>
      <c r="F142" s="68">
        <f>IF(C142&lt;&gt;0,D142/C142,"-")</f>
        <v>1.9228551029620422</v>
      </c>
      <c r="G142" s="68">
        <f>IF(E142&lt;&gt;0,D142/E142,"-")</f>
        <v>0.4302655417920815</v>
      </c>
      <c r="K142" s="198"/>
    </row>
    <row r="143" spans="1:11" s="11" customFormat="1" ht="30" customHeight="1" hidden="1">
      <c r="A143" s="93"/>
      <c r="B143" s="76"/>
      <c r="C143" s="52"/>
      <c r="D143" s="17"/>
      <c r="E143" s="34"/>
      <c r="F143" s="64"/>
      <c r="G143" s="64"/>
      <c r="K143" s="198"/>
    </row>
    <row r="144" spans="1:11" s="11" customFormat="1" ht="409.5" customHeight="1" hidden="1">
      <c r="A144" s="98" t="s">
        <v>15</v>
      </c>
      <c r="B144" s="82" t="s">
        <v>111</v>
      </c>
      <c r="C144" s="44">
        <f>SUBTOTAL(9,C145:C150)</f>
        <v>15462.98</v>
      </c>
      <c r="D144" s="44">
        <f>SUBTOTAL(9,D145:D150)</f>
        <v>29733.07</v>
      </c>
      <c r="E144" s="44">
        <f>SUBTOTAL(9,E145:E150)</f>
        <v>69104</v>
      </c>
      <c r="F144" s="69">
        <f>IF(C144&lt;&gt;0,D144/C144,"-")</f>
        <v>1.9228551029620422</v>
      </c>
      <c r="G144" s="69">
        <f>IF(E144&lt;&gt;0,D144/E144,"-")</f>
        <v>0.4302655417920815</v>
      </c>
      <c r="K144" s="198"/>
    </row>
    <row r="145" spans="1:11" s="11" customFormat="1" ht="22.5" customHeight="1" hidden="1">
      <c r="A145" s="93"/>
      <c r="B145" s="76"/>
      <c r="C145" s="52"/>
      <c r="D145" s="17"/>
      <c r="E145" s="17"/>
      <c r="F145" s="70"/>
      <c r="G145" s="70"/>
      <c r="K145" s="198"/>
    </row>
    <row r="146" spans="1:11" s="11" customFormat="1" ht="409.5" customHeight="1" hidden="1">
      <c r="A146" s="99" t="s">
        <v>15</v>
      </c>
      <c r="B146" s="83" t="s">
        <v>111</v>
      </c>
      <c r="C146" s="17">
        <f>SUBTOTAL(9,C147:C149)</f>
        <v>15462.98</v>
      </c>
      <c r="D146" s="17">
        <f>SUBTOTAL(9,D147:D149)</f>
        <v>29733.07</v>
      </c>
      <c r="E146" s="17">
        <f>SUBTOTAL(9,E147:E149)</f>
        <v>69104</v>
      </c>
      <c r="F146" s="70">
        <f>IF(C146&lt;&gt;0,D146/C146,"-")</f>
        <v>1.9228551029620422</v>
      </c>
      <c r="G146" s="70">
        <f>IF(E146&lt;&gt;0,D146/E146,"-")</f>
        <v>0.4302655417920815</v>
      </c>
      <c r="K146" s="198"/>
    </row>
    <row r="147" spans="1:11" ht="30" customHeight="1" hidden="1">
      <c r="A147" s="100"/>
      <c r="B147" s="10"/>
      <c r="C147" s="53"/>
      <c r="D147" s="35"/>
      <c r="E147" s="36"/>
      <c r="F147" s="71"/>
      <c r="G147" s="71"/>
      <c r="K147" s="196"/>
    </row>
    <row r="148" spans="1:11" ht="15" customHeight="1">
      <c r="A148" s="101" t="s">
        <v>35</v>
      </c>
      <c r="B148" s="84" t="s">
        <v>118</v>
      </c>
      <c r="C148" s="3">
        <v>15462.98</v>
      </c>
      <c r="D148" s="3">
        <v>29733.07</v>
      </c>
      <c r="E148" s="3">
        <v>69104</v>
      </c>
      <c r="F148" s="61">
        <f>IF(C148&lt;&gt;0,0/C148,"-")</f>
        <v>0</v>
      </c>
      <c r="G148" s="61">
        <f>IF(E148&lt;&gt;0,D148/E148,"-")</f>
        <v>0.4302655417920815</v>
      </c>
      <c r="K148" s="196"/>
    </row>
    <row r="149" spans="1:7" ht="15" hidden="1">
      <c r="A149" s="10"/>
      <c r="B149" s="10"/>
      <c r="C149" s="53"/>
      <c r="D149" s="3"/>
      <c r="E149" s="3"/>
      <c r="F149" s="61"/>
      <c r="G149" s="61"/>
    </row>
    <row r="150" spans="1:7" ht="15" hidden="1">
      <c r="A150" s="1"/>
      <c r="B150" s="1"/>
      <c r="C150" s="6"/>
      <c r="D150" s="6"/>
      <c r="E150" s="36"/>
      <c r="F150" s="71"/>
      <c r="G150" s="71"/>
    </row>
    <row r="151" spans="1:7" ht="19.5" customHeight="1" hidden="1">
      <c r="A151" s="1"/>
      <c r="B151" s="1"/>
      <c r="C151" s="6"/>
      <c r="D151" s="6"/>
      <c r="E151" s="36"/>
      <c r="F151" s="71"/>
      <c r="G151" s="71"/>
    </row>
    <row r="152" spans="1:7" ht="19.5" customHeight="1" hidden="1">
      <c r="A152" s="1"/>
      <c r="B152" s="1"/>
      <c r="C152" s="6"/>
      <c r="D152" s="6"/>
      <c r="E152" s="36"/>
      <c r="F152" s="71"/>
      <c r="G152" s="71"/>
    </row>
    <row r="153" spans="1:7" ht="19.5" customHeight="1" hidden="1">
      <c r="A153" s="1"/>
      <c r="B153" s="1"/>
      <c r="C153" s="6"/>
      <c r="D153" s="6"/>
      <c r="E153" s="36"/>
      <c r="F153" s="71"/>
      <c r="G153" s="71"/>
    </row>
    <row r="154" spans="1:7" ht="19.5" customHeight="1" hidden="1">
      <c r="A154" s="1"/>
      <c r="B154" s="1"/>
      <c r="C154" s="6"/>
      <c r="D154" s="6"/>
      <c r="E154" s="36"/>
      <c r="F154" s="71"/>
      <c r="G154" s="71"/>
    </row>
    <row r="155" spans="1:7" ht="19.5" customHeight="1" hidden="1">
      <c r="A155" s="1"/>
      <c r="B155" s="1"/>
      <c r="C155" s="6"/>
      <c r="D155" s="6"/>
      <c r="E155" s="36"/>
      <c r="F155" s="71"/>
      <c r="G155" s="71"/>
    </row>
    <row r="156" spans="1:7" s="24" customFormat="1" ht="18" customHeight="1">
      <c r="A156" s="92" t="s">
        <v>4</v>
      </c>
      <c r="B156" s="75" t="s">
        <v>90</v>
      </c>
      <c r="C156" s="30">
        <f>SUBTOTAL(9,C157:C273)</f>
        <v>151849.28</v>
      </c>
      <c r="D156" s="30">
        <f>SUBTOTAL(9,D157:D273)</f>
        <v>242887.70999999996</v>
      </c>
      <c r="E156" s="30">
        <f>SUBTOTAL(9,E157:E273)</f>
        <v>815990</v>
      </c>
      <c r="F156" s="56">
        <f>IF(C156&lt;&gt;0,D156/C156,"-")</f>
        <v>1.59953152230949</v>
      </c>
      <c r="G156" s="56">
        <f>IF(E156&lt;&gt;0,D156/E156,"-")</f>
        <v>0.2976601551489601</v>
      </c>
    </row>
    <row r="157" spans="1:7" s="11" customFormat="1" ht="30" customHeight="1" hidden="1">
      <c r="A157" s="93"/>
      <c r="B157" s="77"/>
      <c r="C157" s="51"/>
      <c r="D157" s="13"/>
      <c r="E157" s="34"/>
      <c r="F157" s="64"/>
      <c r="G157" s="64"/>
    </row>
    <row r="158" spans="1:7" s="24" customFormat="1" ht="18" customHeight="1">
      <c r="A158" s="94" t="s">
        <v>16</v>
      </c>
      <c r="B158" s="78" t="s">
        <v>126</v>
      </c>
      <c r="C158" s="40">
        <f>SUBTOTAL(9,C159:C179)</f>
        <v>10424.999999999998</v>
      </c>
      <c r="D158" s="40">
        <f>SUBTOTAL(9,D159:D179)</f>
        <v>27614.019999999997</v>
      </c>
      <c r="E158" s="40">
        <f>SUBTOTAL(9,E159:E179)</f>
        <v>61232</v>
      </c>
      <c r="F158" s="65">
        <f>IF(C158&lt;&gt;0,D158/C158,"-")</f>
        <v>2.6488268585131896</v>
      </c>
      <c r="G158" s="65">
        <f>IF(E158&lt;&gt;0,D158/E158,"-")</f>
        <v>0.450973673896002</v>
      </c>
    </row>
    <row r="159" spans="1:7" s="11" customFormat="1" ht="30" customHeight="1" hidden="1">
      <c r="A159" s="93"/>
      <c r="B159" s="76"/>
      <c r="C159" s="52"/>
      <c r="D159" s="14"/>
      <c r="E159" s="34"/>
      <c r="F159" s="64"/>
      <c r="G159" s="64"/>
    </row>
    <row r="160" spans="1:7" s="11" customFormat="1" ht="409.5" customHeight="1" hidden="1">
      <c r="A160" s="95" t="s">
        <v>16</v>
      </c>
      <c r="B160" s="79" t="s">
        <v>126</v>
      </c>
      <c r="C160" s="43">
        <f>SUBTOTAL(9,C161:C178)</f>
        <v>10424.999999999998</v>
      </c>
      <c r="D160" s="43">
        <f>SUBTOTAL(9,D161:D178)</f>
        <v>27614.019999999997</v>
      </c>
      <c r="E160" s="43">
        <f>SUBTOTAL(9,E161:E178)</f>
        <v>61232</v>
      </c>
      <c r="F160" s="66">
        <f>IF(C160&lt;&gt;0,D160/C160,"-")</f>
        <v>2.6488268585131896</v>
      </c>
      <c r="G160" s="66">
        <f>IF(E160&lt;&gt;0,D160/E160,"-")</f>
        <v>0.450973673896002</v>
      </c>
    </row>
    <row r="161" spans="1:7" s="11" customFormat="1" ht="30" customHeight="1" hidden="1">
      <c r="A161" s="93"/>
      <c r="B161" s="76"/>
      <c r="C161" s="52"/>
      <c r="D161" s="15"/>
      <c r="E161" s="34"/>
      <c r="F161" s="64"/>
      <c r="G161" s="64"/>
    </row>
    <row r="162" spans="1:7" s="11" customFormat="1" ht="409.5" customHeight="1" hidden="1">
      <c r="A162" s="96" t="s">
        <v>16</v>
      </c>
      <c r="B162" s="80" t="s">
        <v>126</v>
      </c>
      <c r="C162" s="47">
        <f>SUBTOTAL(9,C163:C177)</f>
        <v>10424.999999999998</v>
      </c>
      <c r="D162" s="47">
        <f>SUBTOTAL(9,D163:D177)</f>
        <v>27614.019999999997</v>
      </c>
      <c r="E162" s="47">
        <f>SUBTOTAL(9,E163:E177)</f>
        <v>61232</v>
      </c>
      <c r="F162" s="67">
        <f>IF(C162&lt;&gt;0,D162/C162,"-")</f>
        <v>2.6488268585131896</v>
      </c>
      <c r="G162" s="67">
        <f>IF(E162&lt;&gt;0,D162/E162,"-")</f>
        <v>0.450973673896002</v>
      </c>
    </row>
    <row r="163" spans="1:7" s="11" customFormat="1" ht="30" customHeight="1" hidden="1">
      <c r="A163" s="93"/>
      <c r="B163" s="76"/>
      <c r="C163" s="52"/>
      <c r="D163" s="16"/>
      <c r="E163" s="34"/>
      <c r="F163" s="64"/>
      <c r="G163" s="64"/>
    </row>
    <row r="164" spans="1:7" s="11" customFormat="1" ht="409.5" customHeight="1" hidden="1">
      <c r="A164" s="97" t="s">
        <v>16</v>
      </c>
      <c r="B164" s="81" t="s">
        <v>126</v>
      </c>
      <c r="C164" s="48">
        <f>SUBTOTAL(9,C165:C176)</f>
        <v>10424.999999999998</v>
      </c>
      <c r="D164" s="48">
        <f>SUBTOTAL(9,D165:D176)</f>
        <v>27614.019999999997</v>
      </c>
      <c r="E164" s="48">
        <f>SUBTOTAL(9,E165:E176)</f>
        <v>61232</v>
      </c>
      <c r="F164" s="68">
        <f>IF(C164&lt;&gt;0,D164/C164,"-")</f>
        <v>2.6488268585131896</v>
      </c>
      <c r="G164" s="68">
        <f>IF(E164&lt;&gt;0,D164/E164,"-")</f>
        <v>0.450973673896002</v>
      </c>
    </row>
    <row r="165" spans="1:7" s="11" customFormat="1" ht="30" customHeight="1" hidden="1">
      <c r="A165" s="93"/>
      <c r="B165" s="76"/>
      <c r="C165" s="52"/>
      <c r="D165" s="17"/>
      <c r="E165" s="34"/>
      <c r="F165" s="64"/>
      <c r="G165" s="64"/>
    </row>
    <row r="166" spans="1:7" s="11" customFormat="1" ht="409.5" customHeight="1" hidden="1">
      <c r="A166" s="98" t="s">
        <v>16</v>
      </c>
      <c r="B166" s="82" t="s">
        <v>126</v>
      </c>
      <c r="C166" s="44">
        <f>SUBTOTAL(9,C167:C175)</f>
        <v>10424.999999999998</v>
      </c>
      <c r="D166" s="44">
        <f>SUBTOTAL(9,D167:D175)</f>
        <v>27614.019999999997</v>
      </c>
      <c r="E166" s="44">
        <f>SUBTOTAL(9,E167:E175)</f>
        <v>61232</v>
      </c>
      <c r="F166" s="69">
        <f>IF(C166&lt;&gt;0,D166/C166,"-")</f>
        <v>2.6488268585131896</v>
      </c>
      <c r="G166" s="69">
        <f>IF(E166&lt;&gt;0,D166/E166,"-")</f>
        <v>0.450973673896002</v>
      </c>
    </row>
    <row r="167" spans="1:7" s="11" customFormat="1" ht="22.5" customHeight="1" hidden="1">
      <c r="A167" s="93"/>
      <c r="B167" s="76"/>
      <c r="C167" s="52"/>
      <c r="D167" s="17"/>
      <c r="E167" s="17"/>
      <c r="F167" s="70"/>
      <c r="G167" s="70"/>
    </row>
    <row r="168" spans="1:7" s="11" customFormat="1" ht="409.5" customHeight="1" hidden="1">
      <c r="A168" s="99" t="s">
        <v>16</v>
      </c>
      <c r="B168" s="83" t="s">
        <v>126</v>
      </c>
      <c r="C168" s="17">
        <f>SUBTOTAL(9,C169:C174)</f>
        <v>10424.999999999998</v>
      </c>
      <c r="D168" s="17">
        <f>SUBTOTAL(9,D169:D174)</f>
        <v>27614.019999999997</v>
      </c>
      <c r="E168" s="17">
        <f>SUBTOTAL(9,E169:E174)</f>
        <v>61232</v>
      </c>
      <c r="F168" s="70">
        <f>IF(C168&lt;&gt;0,D168/C168,"-")</f>
        <v>2.6488268585131896</v>
      </c>
      <c r="G168" s="70">
        <f>IF(E168&lt;&gt;0,D168/E168,"-")</f>
        <v>0.450973673896002</v>
      </c>
    </row>
    <row r="169" spans="1:7" ht="30" customHeight="1" hidden="1">
      <c r="A169" s="100"/>
      <c r="B169" s="10"/>
      <c r="C169" s="53"/>
      <c r="D169" s="35"/>
      <c r="E169" s="36"/>
      <c r="F169" s="71"/>
      <c r="G169" s="71"/>
    </row>
    <row r="170" spans="1:7" ht="15" customHeight="1">
      <c r="A170" s="101" t="s">
        <v>36</v>
      </c>
      <c r="B170" s="84" t="s">
        <v>112</v>
      </c>
      <c r="C170" s="3">
        <v>3804.58</v>
      </c>
      <c r="D170" s="3">
        <v>4175.34</v>
      </c>
      <c r="E170" s="3">
        <v>13233</v>
      </c>
      <c r="F170" s="61">
        <f>IF(C170&lt;&gt;0,0/C170,"-")</f>
        <v>0</v>
      </c>
      <c r="G170" s="61">
        <f>IF(E170&lt;&gt;0,D170/E170,"-")</f>
        <v>0.3155248243028792</v>
      </c>
    </row>
    <row r="171" spans="1:7" ht="15" customHeight="1">
      <c r="A171" s="101" t="s">
        <v>37</v>
      </c>
      <c r="B171" s="84" t="s">
        <v>143</v>
      </c>
      <c r="C171" s="3">
        <v>5954.15</v>
      </c>
      <c r="D171" s="3">
        <v>15738.97</v>
      </c>
      <c r="E171" s="3">
        <v>32300</v>
      </c>
      <c r="F171" s="61">
        <f>IF(C171&lt;&gt;0,0/C171,"-")</f>
        <v>0</v>
      </c>
      <c r="G171" s="61">
        <f>IF(E171&lt;&gt;0,D171/E171,"-")</f>
        <v>0.48727461300309594</v>
      </c>
    </row>
    <row r="172" spans="1:7" ht="15" customHeight="1">
      <c r="A172" s="101" t="s">
        <v>38</v>
      </c>
      <c r="B172" s="84" t="s">
        <v>130</v>
      </c>
      <c r="C172" s="3">
        <v>485.3</v>
      </c>
      <c r="D172" s="3">
        <v>6166.21</v>
      </c>
      <c r="E172" s="3">
        <v>15199</v>
      </c>
      <c r="F172" s="61">
        <f>IF(C172&lt;&gt;0,0/C172,"-")</f>
        <v>0</v>
      </c>
      <c r="G172" s="61">
        <f>IF(E172&lt;&gt;0,D172/E172,"-")</f>
        <v>0.40569840121060596</v>
      </c>
    </row>
    <row r="173" spans="1:7" ht="15" customHeight="1">
      <c r="A173" s="101" t="s">
        <v>39</v>
      </c>
      <c r="B173" s="84" t="s">
        <v>132</v>
      </c>
      <c r="C173" s="3">
        <v>180.97</v>
      </c>
      <c r="D173" s="3">
        <v>1533.5</v>
      </c>
      <c r="E173" s="3">
        <v>500</v>
      </c>
      <c r="F173" s="61">
        <f>IF(C173&lt;&gt;0,0/C173,"-")</f>
        <v>0</v>
      </c>
      <c r="G173" s="61">
        <f>IF(E173&lt;&gt;0,D173/E173,"-")</f>
        <v>3.067</v>
      </c>
    </row>
    <row r="174" spans="1:7" ht="15" hidden="1">
      <c r="A174" s="10"/>
      <c r="B174" s="10"/>
      <c r="C174" s="53"/>
      <c r="D174" s="3"/>
      <c r="E174" s="3"/>
      <c r="F174" s="61"/>
      <c r="G174" s="61"/>
    </row>
    <row r="175" spans="1:7" ht="15" hidden="1">
      <c r="A175" s="1"/>
      <c r="B175" s="1"/>
      <c r="C175" s="6"/>
      <c r="D175" s="6"/>
      <c r="E175" s="36"/>
      <c r="F175" s="71"/>
      <c r="G175" s="71"/>
    </row>
    <row r="176" spans="1:7" ht="19.5" customHeight="1" hidden="1">
      <c r="A176" s="1"/>
      <c r="B176" s="1"/>
      <c r="C176" s="6"/>
      <c r="D176" s="6"/>
      <c r="E176" s="36"/>
      <c r="F176" s="71"/>
      <c r="G176" s="71"/>
    </row>
    <row r="177" spans="1:7" ht="19.5" customHeight="1" hidden="1">
      <c r="A177" s="1"/>
      <c r="B177" s="1"/>
      <c r="C177" s="6"/>
      <c r="D177" s="6"/>
      <c r="E177" s="36"/>
      <c r="F177" s="71"/>
      <c r="G177" s="71"/>
    </row>
    <row r="178" spans="1:7" ht="19.5" customHeight="1" hidden="1">
      <c r="A178" s="1"/>
      <c r="B178" s="1"/>
      <c r="C178" s="6"/>
      <c r="D178" s="6"/>
      <c r="E178" s="36"/>
      <c r="F178" s="71"/>
      <c r="G178" s="71"/>
    </row>
    <row r="179" spans="1:7" ht="19.5" customHeight="1" hidden="1">
      <c r="A179" s="1"/>
      <c r="B179" s="1"/>
      <c r="C179" s="6"/>
      <c r="D179" s="6"/>
      <c r="E179" s="36"/>
      <c r="F179" s="71"/>
      <c r="G179" s="71"/>
    </row>
    <row r="180" spans="1:7" s="24" customFormat="1" ht="18" customHeight="1">
      <c r="A180" s="94" t="s">
        <v>17</v>
      </c>
      <c r="B180" s="78" t="s">
        <v>106</v>
      </c>
      <c r="C180" s="40">
        <f>SUBTOTAL(9,C181:C203)</f>
        <v>38342.31</v>
      </c>
      <c r="D180" s="40">
        <f>SUBTOTAL(9,D181:D203)</f>
        <v>47486.380000000005</v>
      </c>
      <c r="E180" s="40">
        <f>SUBTOTAL(9,E181:E203)</f>
        <v>106296</v>
      </c>
      <c r="F180" s="65">
        <f>IF(C180&lt;&gt;0,D180/C180,"-")</f>
        <v>1.2384851095304379</v>
      </c>
      <c r="G180" s="65">
        <f>IF(E180&lt;&gt;0,D180/E180,"-")</f>
        <v>0.44673722435463237</v>
      </c>
    </row>
    <row r="181" spans="1:7" s="11" customFormat="1" ht="30" customHeight="1" hidden="1">
      <c r="A181" s="93"/>
      <c r="B181" s="76"/>
      <c r="C181" s="52"/>
      <c r="D181" s="14"/>
      <c r="E181" s="34"/>
      <c r="F181" s="64"/>
      <c r="G181" s="64"/>
    </row>
    <row r="182" spans="1:7" s="11" customFormat="1" ht="409.5" customHeight="1" hidden="1">
      <c r="A182" s="95" t="s">
        <v>17</v>
      </c>
      <c r="B182" s="79" t="s">
        <v>106</v>
      </c>
      <c r="C182" s="43">
        <f>SUBTOTAL(9,C183:C202)</f>
        <v>38342.31</v>
      </c>
      <c r="D182" s="43">
        <f>SUBTOTAL(9,D183:D202)</f>
        <v>47486.380000000005</v>
      </c>
      <c r="E182" s="43">
        <f>SUBTOTAL(9,E183:E202)</f>
        <v>106296</v>
      </c>
      <c r="F182" s="66">
        <f>IF(C182&lt;&gt;0,D182/C182,"-")</f>
        <v>1.2384851095304379</v>
      </c>
      <c r="G182" s="66">
        <f>IF(E182&lt;&gt;0,D182/E182,"-")</f>
        <v>0.44673722435463237</v>
      </c>
    </row>
    <row r="183" spans="1:7" s="11" customFormat="1" ht="30" customHeight="1" hidden="1">
      <c r="A183" s="93"/>
      <c r="B183" s="76"/>
      <c r="C183" s="52"/>
      <c r="D183" s="15"/>
      <c r="E183" s="34"/>
      <c r="F183" s="64"/>
      <c r="G183" s="64"/>
    </row>
    <row r="184" spans="1:7" s="11" customFormat="1" ht="409.5" customHeight="1" hidden="1">
      <c r="A184" s="96" t="s">
        <v>17</v>
      </c>
      <c r="B184" s="80" t="s">
        <v>106</v>
      </c>
      <c r="C184" s="47">
        <f>SUBTOTAL(9,C185:C201)</f>
        <v>38342.31</v>
      </c>
      <c r="D184" s="47">
        <f>SUBTOTAL(9,D185:D201)</f>
        <v>47486.380000000005</v>
      </c>
      <c r="E184" s="47">
        <f>SUBTOTAL(9,E185:E201)</f>
        <v>106296</v>
      </c>
      <c r="F184" s="67">
        <f>IF(C184&lt;&gt;0,D184/C184,"-")</f>
        <v>1.2384851095304379</v>
      </c>
      <c r="G184" s="67">
        <f>IF(E184&lt;&gt;0,D184/E184,"-")</f>
        <v>0.44673722435463237</v>
      </c>
    </row>
    <row r="185" spans="1:7" s="11" customFormat="1" ht="30" customHeight="1" hidden="1">
      <c r="A185" s="93"/>
      <c r="B185" s="76"/>
      <c r="C185" s="52"/>
      <c r="D185" s="16"/>
      <c r="E185" s="34"/>
      <c r="F185" s="64"/>
      <c r="G185" s="64"/>
    </row>
    <row r="186" spans="1:7" s="11" customFormat="1" ht="409.5" customHeight="1" hidden="1">
      <c r="A186" s="97" t="s">
        <v>17</v>
      </c>
      <c r="B186" s="81" t="s">
        <v>106</v>
      </c>
      <c r="C186" s="48">
        <f>SUBTOTAL(9,C187:C200)</f>
        <v>38342.31</v>
      </c>
      <c r="D186" s="48">
        <f>SUBTOTAL(9,D187:D200)</f>
        <v>47486.380000000005</v>
      </c>
      <c r="E186" s="48">
        <f>SUBTOTAL(9,E187:E200)</f>
        <v>106296</v>
      </c>
      <c r="F186" s="68">
        <f>IF(C186&lt;&gt;0,D186/C186,"-")</f>
        <v>1.2384851095304379</v>
      </c>
      <c r="G186" s="68">
        <f>IF(E186&lt;&gt;0,D186/E186,"-")</f>
        <v>0.44673722435463237</v>
      </c>
    </row>
    <row r="187" spans="1:7" s="11" customFormat="1" ht="30" customHeight="1" hidden="1">
      <c r="A187" s="93"/>
      <c r="B187" s="76"/>
      <c r="C187" s="52"/>
      <c r="D187" s="17"/>
      <c r="E187" s="34"/>
      <c r="F187" s="64"/>
      <c r="G187" s="64"/>
    </row>
    <row r="188" spans="1:7" s="11" customFormat="1" ht="409.5" customHeight="1" hidden="1">
      <c r="A188" s="98" t="s">
        <v>17</v>
      </c>
      <c r="B188" s="82" t="s">
        <v>106</v>
      </c>
      <c r="C188" s="44">
        <f>SUBTOTAL(9,C189:C199)</f>
        <v>38342.31</v>
      </c>
      <c r="D188" s="44">
        <f>SUBTOTAL(9,D189:D199)</f>
        <v>47486.380000000005</v>
      </c>
      <c r="E188" s="44">
        <f>SUBTOTAL(9,E189:E199)</f>
        <v>106296</v>
      </c>
      <c r="F188" s="69">
        <f>IF(C188&lt;&gt;0,D188/C188,"-")</f>
        <v>1.2384851095304379</v>
      </c>
      <c r="G188" s="69">
        <f>IF(E188&lt;&gt;0,D188/E188,"-")</f>
        <v>0.44673722435463237</v>
      </c>
    </row>
    <row r="189" spans="1:7" s="11" customFormat="1" ht="22.5" customHeight="1" hidden="1">
      <c r="A189" s="93"/>
      <c r="B189" s="76"/>
      <c r="C189" s="52"/>
      <c r="D189" s="17"/>
      <c r="E189" s="17"/>
      <c r="F189" s="70"/>
      <c r="G189" s="70"/>
    </row>
    <row r="190" spans="1:7" s="11" customFormat="1" ht="409.5" customHeight="1" hidden="1">
      <c r="A190" s="99" t="s">
        <v>17</v>
      </c>
      <c r="B190" s="83" t="s">
        <v>106</v>
      </c>
      <c r="C190" s="17">
        <f>SUBTOTAL(9,C191:C198)</f>
        <v>38342.31</v>
      </c>
      <c r="D190" s="17">
        <f>SUBTOTAL(9,D191:D198)</f>
        <v>47486.380000000005</v>
      </c>
      <c r="E190" s="17">
        <f>SUBTOTAL(9,E191:E198)</f>
        <v>106296</v>
      </c>
      <c r="F190" s="70">
        <f>IF(C190&lt;&gt;0,D190/C190,"-")</f>
        <v>1.2384851095304379</v>
      </c>
      <c r="G190" s="70">
        <f>IF(E190&lt;&gt;0,D190/E190,"-")</f>
        <v>0.44673722435463237</v>
      </c>
    </row>
    <row r="191" spans="1:7" ht="30" customHeight="1" hidden="1">
      <c r="A191" s="100"/>
      <c r="B191" s="10"/>
      <c r="C191" s="53"/>
      <c r="D191" s="35"/>
      <c r="E191" s="36"/>
      <c r="F191" s="71"/>
      <c r="G191" s="71"/>
    </row>
    <row r="192" spans="1:7" ht="15" customHeight="1">
      <c r="A192" s="101" t="s">
        <v>40</v>
      </c>
      <c r="B192" s="84" t="s">
        <v>120</v>
      </c>
      <c r="C192" s="3">
        <v>4924.43</v>
      </c>
      <c r="D192" s="3">
        <v>6883.68</v>
      </c>
      <c r="E192" s="3">
        <v>15241</v>
      </c>
      <c r="F192" s="61">
        <f aca="true" t="shared" si="0" ref="F192:F197">IF(C192&lt;&gt;0,0/C192,"-")</f>
        <v>0</v>
      </c>
      <c r="G192" s="61">
        <f aca="true" t="shared" si="1" ref="G192:G197">IF(E192&lt;&gt;0,D192/E192,"-")</f>
        <v>0.4516554031887672</v>
      </c>
    </row>
    <row r="193" spans="1:7" ht="15" customHeight="1">
      <c r="A193" s="101" t="s">
        <v>41</v>
      </c>
      <c r="B193" s="84" t="s">
        <v>92</v>
      </c>
      <c r="C193" s="3">
        <v>0</v>
      </c>
      <c r="D193" s="3">
        <v>360</v>
      </c>
      <c r="E193" s="3">
        <v>5200</v>
      </c>
      <c r="F193" s="61" t="str">
        <f t="shared" si="0"/>
        <v>-</v>
      </c>
      <c r="G193" s="61">
        <f t="shared" si="1"/>
        <v>0.06923076923076923</v>
      </c>
    </row>
    <row r="194" spans="1:7" ht="15" customHeight="1">
      <c r="A194" s="101" t="s">
        <v>42</v>
      </c>
      <c r="B194" s="84" t="s">
        <v>78</v>
      </c>
      <c r="C194" s="3">
        <v>28607.1</v>
      </c>
      <c r="D194" s="3">
        <v>26421.72</v>
      </c>
      <c r="E194" s="3">
        <v>59837</v>
      </c>
      <c r="F194" s="61">
        <f t="shared" si="0"/>
        <v>0</v>
      </c>
      <c r="G194" s="61">
        <f t="shared" si="1"/>
        <v>0.4415615756137507</v>
      </c>
    </row>
    <row r="195" spans="1:7" ht="15" customHeight="1">
      <c r="A195" s="101" t="s">
        <v>43</v>
      </c>
      <c r="B195" s="84" t="s">
        <v>146</v>
      </c>
      <c r="C195" s="3">
        <v>2098.48</v>
      </c>
      <c r="D195" s="3">
        <v>11886.15</v>
      </c>
      <c r="E195" s="3">
        <v>22055</v>
      </c>
      <c r="F195" s="61">
        <f t="shared" si="0"/>
        <v>0</v>
      </c>
      <c r="G195" s="61">
        <f t="shared" si="1"/>
        <v>0.5389322149172523</v>
      </c>
    </row>
    <row r="196" spans="1:7" ht="15" customHeight="1">
      <c r="A196" s="101" t="s">
        <v>44</v>
      </c>
      <c r="B196" s="84" t="s">
        <v>99</v>
      </c>
      <c r="C196" s="3">
        <v>1823.71</v>
      </c>
      <c r="D196" s="3">
        <v>1934.83</v>
      </c>
      <c r="E196" s="3">
        <v>2633</v>
      </c>
      <c r="F196" s="61">
        <f t="shared" si="0"/>
        <v>0</v>
      </c>
      <c r="G196" s="61">
        <f t="shared" si="1"/>
        <v>0.734838587162932</v>
      </c>
    </row>
    <row r="197" spans="1:7" ht="15" customHeight="1">
      <c r="A197" s="101" t="s">
        <v>45</v>
      </c>
      <c r="B197" s="84" t="s">
        <v>135</v>
      </c>
      <c r="C197" s="3">
        <v>888.59</v>
      </c>
      <c r="D197" s="3">
        <v>0</v>
      </c>
      <c r="E197" s="3">
        <v>1330</v>
      </c>
      <c r="F197" s="61">
        <f t="shared" si="0"/>
        <v>0</v>
      </c>
      <c r="G197" s="61">
        <f t="shared" si="1"/>
        <v>0</v>
      </c>
    </row>
    <row r="198" spans="1:7" ht="15" hidden="1">
      <c r="A198" s="10"/>
      <c r="B198" s="10"/>
      <c r="C198" s="53"/>
      <c r="D198" s="3"/>
      <c r="E198" s="3"/>
      <c r="F198" s="61"/>
      <c r="G198" s="61"/>
    </row>
    <row r="199" spans="1:7" ht="15" hidden="1">
      <c r="A199" s="1"/>
      <c r="B199" s="1"/>
      <c r="C199" s="6"/>
      <c r="D199" s="6"/>
      <c r="E199" s="36"/>
      <c r="F199" s="71"/>
      <c r="G199" s="71"/>
    </row>
    <row r="200" spans="1:7" ht="19.5" customHeight="1" hidden="1">
      <c r="A200" s="1"/>
      <c r="B200" s="1"/>
      <c r="C200" s="6"/>
      <c r="D200" s="6"/>
      <c r="E200" s="36"/>
      <c r="F200" s="71"/>
      <c r="G200" s="71"/>
    </row>
    <row r="201" spans="1:7" ht="19.5" customHeight="1" hidden="1">
      <c r="A201" s="1"/>
      <c r="B201" s="1"/>
      <c r="C201" s="6"/>
      <c r="D201" s="6"/>
      <c r="E201" s="36"/>
      <c r="F201" s="71"/>
      <c r="G201" s="71"/>
    </row>
    <row r="202" spans="1:7" ht="19.5" customHeight="1" hidden="1">
      <c r="A202" s="1"/>
      <c r="B202" s="1"/>
      <c r="C202" s="6"/>
      <c r="D202" s="6"/>
      <c r="E202" s="36"/>
      <c r="F202" s="71"/>
      <c r="G202" s="71"/>
    </row>
    <row r="203" spans="1:7" ht="19.5" customHeight="1" hidden="1">
      <c r="A203" s="1"/>
      <c r="B203" s="1"/>
      <c r="C203" s="6"/>
      <c r="D203" s="6"/>
      <c r="E203" s="36"/>
      <c r="F203" s="71"/>
      <c r="G203" s="71"/>
    </row>
    <row r="204" spans="1:7" s="24" customFormat="1" ht="18" customHeight="1">
      <c r="A204" s="94" t="s">
        <v>18</v>
      </c>
      <c r="B204" s="78" t="s">
        <v>84</v>
      </c>
      <c r="C204" s="40">
        <f>SUBTOTAL(9,C205:C229)</f>
        <v>100529.94</v>
      </c>
      <c r="D204" s="40">
        <f>SUBTOTAL(9,D205:D229)</f>
        <v>152883.21</v>
      </c>
      <c r="E204" s="40">
        <f>SUBTOTAL(9,E205:E229)</f>
        <v>618707</v>
      </c>
      <c r="F204" s="65">
        <f>IF(C204&lt;&gt;0,D204/C204,"-")</f>
        <v>1.5207729160089023</v>
      </c>
      <c r="G204" s="65">
        <f>IF(E204&lt;&gt;0,D204/E204,"-")</f>
        <v>0.24710114803937888</v>
      </c>
    </row>
    <row r="205" spans="1:7" s="11" customFormat="1" ht="30" customHeight="1" hidden="1">
      <c r="A205" s="93"/>
      <c r="B205" s="76"/>
      <c r="C205" s="52"/>
      <c r="D205" s="14"/>
      <c r="E205" s="34"/>
      <c r="F205" s="64"/>
      <c r="G205" s="64"/>
    </row>
    <row r="206" spans="1:7" s="11" customFormat="1" ht="409.5" customHeight="1" hidden="1">
      <c r="A206" s="95" t="s">
        <v>18</v>
      </c>
      <c r="B206" s="79" t="s">
        <v>84</v>
      </c>
      <c r="C206" s="43">
        <f>SUBTOTAL(9,C207:C228)</f>
        <v>100529.94</v>
      </c>
      <c r="D206" s="43">
        <f>SUBTOTAL(9,D207:D228)</f>
        <v>152883.21</v>
      </c>
      <c r="E206" s="43">
        <f>SUBTOTAL(9,E207:E228)</f>
        <v>618707</v>
      </c>
      <c r="F206" s="66">
        <f>IF(C206&lt;&gt;0,D206/C206,"-")</f>
        <v>1.5207729160089023</v>
      </c>
      <c r="G206" s="66">
        <f>IF(E206&lt;&gt;0,D206/E206,"-")</f>
        <v>0.24710114803937888</v>
      </c>
    </row>
    <row r="207" spans="1:7" s="11" customFormat="1" ht="30" customHeight="1" hidden="1">
      <c r="A207" s="93"/>
      <c r="B207" s="76"/>
      <c r="C207" s="52"/>
      <c r="D207" s="15"/>
      <c r="E207" s="34"/>
      <c r="F207" s="64"/>
      <c r="G207" s="64"/>
    </row>
    <row r="208" spans="1:7" s="11" customFormat="1" ht="409.5" customHeight="1" hidden="1">
      <c r="A208" s="96" t="s">
        <v>18</v>
      </c>
      <c r="B208" s="80" t="s">
        <v>84</v>
      </c>
      <c r="C208" s="47">
        <f>SUBTOTAL(9,C209:C227)</f>
        <v>100529.94</v>
      </c>
      <c r="D208" s="47">
        <f>SUBTOTAL(9,D209:D227)</f>
        <v>152883.21</v>
      </c>
      <c r="E208" s="47">
        <f>SUBTOTAL(9,E209:E227)</f>
        <v>618707</v>
      </c>
      <c r="F208" s="67">
        <f>IF(C208&lt;&gt;0,D208/C208,"-")</f>
        <v>1.5207729160089023</v>
      </c>
      <c r="G208" s="67">
        <f>IF(E208&lt;&gt;0,D208/E208,"-")</f>
        <v>0.24710114803937888</v>
      </c>
    </row>
    <row r="209" spans="1:7" s="11" customFormat="1" ht="30" customHeight="1" hidden="1">
      <c r="A209" s="93"/>
      <c r="B209" s="76"/>
      <c r="C209" s="52"/>
      <c r="D209" s="16"/>
      <c r="E209" s="34"/>
      <c r="F209" s="64"/>
      <c r="G209" s="64"/>
    </row>
    <row r="210" spans="1:7" s="11" customFormat="1" ht="409.5" customHeight="1" hidden="1">
      <c r="A210" s="97" t="s">
        <v>18</v>
      </c>
      <c r="B210" s="81" t="s">
        <v>84</v>
      </c>
      <c r="C210" s="48">
        <f>SUBTOTAL(9,C211:C226)</f>
        <v>100529.94</v>
      </c>
      <c r="D210" s="48">
        <f>SUBTOTAL(9,D211:D226)</f>
        <v>152883.21</v>
      </c>
      <c r="E210" s="48">
        <f>SUBTOTAL(9,E211:E226)</f>
        <v>618707</v>
      </c>
      <c r="F210" s="68">
        <f>IF(C210&lt;&gt;0,D210/C210,"-")</f>
        <v>1.5207729160089023</v>
      </c>
      <c r="G210" s="68">
        <f>IF(E210&lt;&gt;0,D210/E210,"-")</f>
        <v>0.24710114803937888</v>
      </c>
    </row>
    <row r="211" spans="1:7" s="11" customFormat="1" ht="30" customHeight="1" hidden="1">
      <c r="A211" s="93"/>
      <c r="B211" s="76"/>
      <c r="C211" s="52"/>
      <c r="D211" s="17"/>
      <c r="E211" s="34"/>
      <c r="F211" s="64"/>
      <c r="G211" s="64"/>
    </row>
    <row r="212" spans="1:7" s="11" customFormat="1" ht="409.5" customHeight="1" hidden="1">
      <c r="A212" s="98" t="s">
        <v>18</v>
      </c>
      <c r="B212" s="82" t="s">
        <v>84</v>
      </c>
      <c r="C212" s="44">
        <f>SUBTOTAL(9,C213:C225)</f>
        <v>100529.94</v>
      </c>
      <c r="D212" s="44">
        <f>SUBTOTAL(9,D213:D225)</f>
        <v>152883.21</v>
      </c>
      <c r="E212" s="44">
        <f>SUBTOTAL(9,E213:E225)</f>
        <v>618707</v>
      </c>
      <c r="F212" s="69">
        <f>IF(C212&lt;&gt;0,D212/C212,"-")</f>
        <v>1.5207729160089023</v>
      </c>
      <c r="G212" s="69">
        <f>IF(E212&lt;&gt;0,D212/E212,"-")</f>
        <v>0.24710114803937888</v>
      </c>
    </row>
    <row r="213" spans="1:7" s="11" customFormat="1" ht="22.5" customHeight="1" hidden="1">
      <c r="A213" s="93"/>
      <c r="B213" s="76"/>
      <c r="C213" s="52"/>
      <c r="D213" s="17"/>
      <c r="E213" s="17"/>
      <c r="F213" s="70"/>
      <c r="G213" s="70"/>
    </row>
    <row r="214" spans="1:7" s="11" customFormat="1" ht="409.5" customHeight="1" hidden="1">
      <c r="A214" s="99" t="s">
        <v>18</v>
      </c>
      <c r="B214" s="83" t="s">
        <v>84</v>
      </c>
      <c r="C214" s="17">
        <f>SUBTOTAL(9,C215:C224)</f>
        <v>100529.94</v>
      </c>
      <c r="D214" s="17">
        <f>SUBTOTAL(9,D215:D224)</f>
        <v>152883.21</v>
      </c>
      <c r="E214" s="17">
        <f>SUBTOTAL(9,E215:E224)</f>
        <v>618707</v>
      </c>
      <c r="F214" s="70">
        <f>IF(C214&lt;&gt;0,D214/C214,"-")</f>
        <v>1.5207729160089023</v>
      </c>
      <c r="G214" s="70">
        <f>IF(E214&lt;&gt;0,D214/E214,"-")</f>
        <v>0.24710114803937888</v>
      </c>
    </row>
    <row r="215" spans="1:7" ht="30" customHeight="1" hidden="1">
      <c r="A215" s="100"/>
      <c r="B215" s="10"/>
      <c r="C215" s="53"/>
      <c r="D215" s="35"/>
      <c r="E215" s="36"/>
      <c r="F215" s="71"/>
      <c r="G215" s="71"/>
    </row>
    <row r="216" spans="1:7" ht="15" customHeight="1">
      <c r="A216" s="101" t="s">
        <v>46</v>
      </c>
      <c r="B216" s="84" t="s">
        <v>131</v>
      </c>
      <c r="C216" s="3">
        <v>3340.57</v>
      </c>
      <c r="D216" s="3">
        <v>4380.53</v>
      </c>
      <c r="E216" s="3">
        <v>9183</v>
      </c>
      <c r="F216" s="61">
        <f aca="true" t="shared" si="2" ref="F216:F223">IF(C216&lt;&gt;0,0/C216,"-")</f>
        <v>0</v>
      </c>
      <c r="G216" s="61">
        <f aca="true" t="shared" si="3" ref="G216:G223">IF(E216&lt;&gt;0,D216/E216,"-")</f>
        <v>0.47702602635304364</v>
      </c>
    </row>
    <row r="217" spans="1:7" ht="15" customHeight="1">
      <c r="A217" s="101" t="s">
        <v>47</v>
      </c>
      <c r="B217" s="84" t="s">
        <v>136</v>
      </c>
      <c r="C217" s="3">
        <v>52922.81</v>
      </c>
      <c r="D217" s="3">
        <v>19093.45</v>
      </c>
      <c r="E217" s="3">
        <v>197277</v>
      </c>
      <c r="F217" s="61">
        <f t="shared" si="2"/>
        <v>0</v>
      </c>
      <c r="G217" s="61">
        <f t="shared" si="3"/>
        <v>0.09678497746822995</v>
      </c>
    </row>
    <row r="218" spans="1:7" ht="15" customHeight="1">
      <c r="A218" s="101" t="s">
        <v>48</v>
      </c>
      <c r="B218" s="84" t="s">
        <v>129</v>
      </c>
      <c r="C218" s="3">
        <v>1604.35</v>
      </c>
      <c r="D218" s="3">
        <v>19668.25</v>
      </c>
      <c r="E218" s="3">
        <v>32340</v>
      </c>
      <c r="F218" s="61">
        <f t="shared" si="2"/>
        <v>0</v>
      </c>
      <c r="G218" s="61">
        <f t="shared" si="3"/>
        <v>0.6081709956709956</v>
      </c>
    </row>
    <row r="219" spans="1:7" ht="15" customHeight="1">
      <c r="A219" s="101" t="s">
        <v>49</v>
      </c>
      <c r="B219" s="84" t="s">
        <v>83</v>
      </c>
      <c r="C219" s="3">
        <v>2437.92</v>
      </c>
      <c r="D219" s="3">
        <v>3647.51</v>
      </c>
      <c r="E219" s="3">
        <v>6327</v>
      </c>
      <c r="F219" s="61">
        <f t="shared" si="2"/>
        <v>0</v>
      </c>
      <c r="G219" s="61">
        <f t="shared" si="3"/>
        <v>0.5764991307096571</v>
      </c>
    </row>
    <row r="220" spans="1:7" ht="15" customHeight="1">
      <c r="A220" s="101" t="s">
        <v>50</v>
      </c>
      <c r="B220" s="84" t="s">
        <v>108</v>
      </c>
      <c r="C220" s="3">
        <v>0</v>
      </c>
      <c r="D220" s="3">
        <v>194.97</v>
      </c>
      <c r="E220" s="3">
        <v>2000</v>
      </c>
      <c r="F220" s="61" t="str">
        <f t="shared" si="2"/>
        <v>-</v>
      </c>
      <c r="G220" s="61">
        <f t="shared" si="3"/>
        <v>0.097485</v>
      </c>
    </row>
    <row r="221" spans="1:7" ht="15" customHeight="1">
      <c r="A221" s="101" t="s">
        <v>51</v>
      </c>
      <c r="B221" s="84" t="s">
        <v>103</v>
      </c>
      <c r="C221" s="3">
        <v>2328.35</v>
      </c>
      <c r="D221" s="3">
        <v>13384.25</v>
      </c>
      <c r="E221" s="3">
        <v>157183</v>
      </c>
      <c r="F221" s="61">
        <f t="shared" si="2"/>
        <v>0</v>
      </c>
      <c r="G221" s="61">
        <f t="shared" si="3"/>
        <v>0.08515074785441173</v>
      </c>
    </row>
    <row r="222" spans="1:7" ht="15" customHeight="1">
      <c r="A222" s="101" t="s">
        <v>52</v>
      </c>
      <c r="B222" s="84" t="s">
        <v>107</v>
      </c>
      <c r="C222" s="3">
        <v>2126.86</v>
      </c>
      <c r="D222" s="3">
        <v>10667.13</v>
      </c>
      <c r="E222" s="3">
        <v>69822</v>
      </c>
      <c r="F222" s="61">
        <f t="shared" si="2"/>
        <v>0</v>
      </c>
      <c r="G222" s="61">
        <f t="shared" si="3"/>
        <v>0.15277605912176676</v>
      </c>
    </row>
    <row r="223" spans="1:7" ht="15" customHeight="1">
      <c r="A223" s="101" t="s">
        <v>53</v>
      </c>
      <c r="B223" s="84" t="s">
        <v>79</v>
      </c>
      <c r="C223" s="3">
        <v>35769.08</v>
      </c>
      <c r="D223" s="3">
        <v>81847.12</v>
      </c>
      <c r="E223" s="3">
        <v>144575</v>
      </c>
      <c r="F223" s="61">
        <f t="shared" si="2"/>
        <v>0</v>
      </c>
      <c r="G223" s="61">
        <f t="shared" si="3"/>
        <v>0.5661222203008819</v>
      </c>
    </row>
    <row r="224" spans="1:7" ht="15" hidden="1">
      <c r="A224" s="10"/>
      <c r="B224" s="10"/>
      <c r="C224" s="53"/>
      <c r="D224" s="3"/>
      <c r="E224" s="3"/>
      <c r="F224" s="61"/>
      <c r="G224" s="61"/>
    </row>
    <row r="225" spans="1:7" ht="15" hidden="1">
      <c r="A225" s="1"/>
      <c r="B225" s="1"/>
      <c r="C225" s="6"/>
      <c r="D225" s="6"/>
      <c r="E225" s="36"/>
      <c r="F225" s="71"/>
      <c r="G225" s="71"/>
    </row>
    <row r="226" spans="1:7" ht="19.5" customHeight="1" hidden="1">
      <c r="A226" s="1"/>
      <c r="B226" s="1"/>
      <c r="C226" s="6"/>
      <c r="D226" s="6"/>
      <c r="E226" s="36"/>
      <c r="F226" s="71"/>
      <c r="G226" s="71"/>
    </row>
    <row r="227" spans="1:7" ht="19.5" customHeight="1" hidden="1">
      <c r="A227" s="1"/>
      <c r="B227" s="1"/>
      <c r="C227" s="6"/>
      <c r="D227" s="6"/>
      <c r="E227" s="36"/>
      <c r="F227" s="71"/>
      <c r="G227" s="71"/>
    </row>
    <row r="228" spans="1:7" ht="19.5" customHeight="1" hidden="1">
      <c r="A228" s="1"/>
      <c r="B228" s="1"/>
      <c r="C228" s="6"/>
      <c r="D228" s="6"/>
      <c r="E228" s="36"/>
      <c r="F228" s="71"/>
      <c r="G228" s="71"/>
    </row>
    <row r="229" spans="1:7" ht="19.5" customHeight="1" hidden="1">
      <c r="A229" s="1"/>
      <c r="B229" s="1"/>
      <c r="C229" s="6"/>
      <c r="D229" s="6"/>
      <c r="E229" s="36"/>
      <c r="F229" s="71"/>
      <c r="G229" s="71"/>
    </row>
    <row r="230" spans="1:7" s="24" customFormat="1" ht="18" customHeight="1">
      <c r="A230" s="94" t="s">
        <v>19</v>
      </c>
      <c r="B230" s="78" t="s">
        <v>137</v>
      </c>
      <c r="C230" s="40">
        <f>SUBTOTAL(9,C231:C248)</f>
        <v>0</v>
      </c>
      <c r="D230" s="40">
        <f>SUBTOTAL(9,D231:D248)</f>
        <v>940.86</v>
      </c>
      <c r="E230" s="40">
        <f>SUBTOTAL(9,E231:E248)</f>
        <v>8861</v>
      </c>
      <c r="F230" s="65" t="str">
        <f>IF(C230&lt;&gt;0,D230/C230,"-")</f>
        <v>-</v>
      </c>
      <c r="G230" s="65">
        <f>IF(E230&lt;&gt;0,D230/E230,"-")</f>
        <v>0.10617988940300192</v>
      </c>
    </row>
    <row r="231" spans="1:7" s="11" customFormat="1" ht="30" customHeight="1" hidden="1">
      <c r="A231" s="93"/>
      <c r="B231" s="76"/>
      <c r="C231" s="52"/>
      <c r="D231" s="14"/>
      <c r="E231" s="34"/>
      <c r="F231" s="64"/>
      <c r="G231" s="64"/>
    </row>
    <row r="232" spans="1:7" s="11" customFormat="1" ht="409.5" customHeight="1" hidden="1">
      <c r="A232" s="95" t="s">
        <v>19</v>
      </c>
      <c r="B232" s="79" t="s">
        <v>137</v>
      </c>
      <c r="C232" s="43">
        <f>SUBTOTAL(9,C233:C247)</f>
        <v>0</v>
      </c>
      <c r="D232" s="43">
        <f>SUBTOTAL(9,D233:D247)</f>
        <v>940.86</v>
      </c>
      <c r="E232" s="43">
        <f>SUBTOTAL(9,E233:E247)</f>
        <v>8861</v>
      </c>
      <c r="F232" s="66" t="str">
        <f>IF(C232&lt;&gt;0,D232/C232,"-")</f>
        <v>-</v>
      </c>
      <c r="G232" s="66">
        <f>IF(E232&lt;&gt;0,D232/E232,"-")</f>
        <v>0.10617988940300192</v>
      </c>
    </row>
    <row r="233" spans="1:7" s="11" customFormat="1" ht="30" customHeight="1" hidden="1">
      <c r="A233" s="93"/>
      <c r="B233" s="76"/>
      <c r="C233" s="52"/>
      <c r="D233" s="15"/>
      <c r="E233" s="34"/>
      <c r="F233" s="64"/>
      <c r="G233" s="64"/>
    </row>
    <row r="234" spans="1:7" s="11" customFormat="1" ht="409.5" customHeight="1" hidden="1">
      <c r="A234" s="96" t="s">
        <v>19</v>
      </c>
      <c r="B234" s="80" t="s">
        <v>137</v>
      </c>
      <c r="C234" s="47">
        <f>SUBTOTAL(9,C235:C246)</f>
        <v>0</v>
      </c>
      <c r="D234" s="47">
        <f>SUBTOTAL(9,D235:D246)</f>
        <v>940.86</v>
      </c>
      <c r="E234" s="47">
        <f>SUBTOTAL(9,E235:E246)</f>
        <v>8861</v>
      </c>
      <c r="F234" s="67" t="str">
        <f>IF(C234&lt;&gt;0,D234/C234,"-")</f>
        <v>-</v>
      </c>
      <c r="G234" s="67">
        <f>IF(E234&lt;&gt;0,D234/E234,"-")</f>
        <v>0.10617988940300192</v>
      </c>
    </row>
    <row r="235" spans="1:7" s="11" customFormat="1" ht="30" customHeight="1" hidden="1">
      <c r="A235" s="93"/>
      <c r="B235" s="76"/>
      <c r="C235" s="52"/>
      <c r="D235" s="16"/>
      <c r="E235" s="34"/>
      <c r="F235" s="64"/>
      <c r="G235" s="64"/>
    </row>
    <row r="236" spans="1:7" s="11" customFormat="1" ht="409.5" customHeight="1" hidden="1">
      <c r="A236" s="97" t="s">
        <v>19</v>
      </c>
      <c r="B236" s="81" t="s">
        <v>137</v>
      </c>
      <c r="C236" s="48">
        <f>SUBTOTAL(9,C237:C245)</f>
        <v>0</v>
      </c>
      <c r="D236" s="48">
        <f>SUBTOTAL(9,D237:D245)</f>
        <v>940.86</v>
      </c>
      <c r="E236" s="48">
        <f>SUBTOTAL(9,E237:E245)</f>
        <v>8861</v>
      </c>
      <c r="F236" s="68" t="str">
        <f>IF(C236&lt;&gt;0,D236/C236,"-")</f>
        <v>-</v>
      </c>
      <c r="G236" s="68">
        <f>IF(E236&lt;&gt;0,D236/E236,"-")</f>
        <v>0.10617988940300192</v>
      </c>
    </row>
    <row r="237" spans="1:7" s="11" customFormat="1" ht="30" customHeight="1" hidden="1">
      <c r="A237" s="93"/>
      <c r="B237" s="76"/>
      <c r="C237" s="52"/>
      <c r="D237" s="17"/>
      <c r="E237" s="34"/>
      <c r="F237" s="64"/>
      <c r="G237" s="64"/>
    </row>
    <row r="238" spans="1:7" s="11" customFormat="1" ht="409.5" customHeight="1" hidden="1">
      <c r="A238" s="98" t="s">
        <v>19</v>
      </c>
      <c r="B238" s="82" t="s">
        <v>137</v>
      </c>
      <c r="C238" s="44">
        <f>SUBTOTAL(9,C239:C244)</f>
        <v>0</v>
      </c>
      <c r="D238" s="44">
        <f>SUBTOTAL(9,D239:D244)</f>
        <v>940.86</v>
      </c>
      <c r="E238" s="44">
        <f>SUBTOTAL(9,E239:E244)</f>
        <v>8861</v>
      </c>
      <c r="F238" s="69" t="str">
        <f>IF(C238&lt;&gt;0,D238/C238,"-")</f>
        <v>-</v>
      </c>
      <c r="G238" s="69">
        <f>IF(E238&lt;&gt;0,D238/E238,"-")</f>
        <v>0.10617988940300192</v>
      </c>
    </row>
    <row r="239" spans="1:7" s="11" customFormat="1" ht="22.5" customHeight="1" hidden="1">
      <c r="A239" s="93"/>
      <c r="B239" s="76"/>
      <c r="C239" s="52"/>
      <c r="D239" s="17"/>
      <c r="E239" s="17"/>
      <c r="F239" s="70"/>
      <c r="G239" s="70"/>
    </row>
    <row r="240" spans="1:7" s="11" customFormat="1" ht="409.5" customHeight="1" hidden="1">
      <c r="A240" s="99" t="s">
        <v>19</v>
      </c>
      <c r="B240" s="83" t="s">
        <v>137</v>
      </c>
      <c r="C240" s="17">
        <f>SUBTOTAL(9,C241:C243)</f>
        <v>0</v>
      </c>
      <c r="D240" s="17">
        <f>SUBTOTAL(9,D241:D243)</f>
        <v>940.86</v>
      </c>
      <c r="E240" s="17">
        <f>SUBTOTAL(9,E241:E243)</f>
        <v>8861</v>
      </c>
      <c r="F240" s="70" t="str">
        <f>IF(C240&lt;&gt;0,D240/C240,"-")</f>
        <v>-</v>
      </c>
      <c r="G240" s="70">
        <f>IF(E240&lt;&gt;0,D240/E240,"-")</f>
        <v>0.10617988940300192</v>
      </c>
    </row>
    <row r="241" spans="1:7" ht="30" customHeight="1" hidden="1">
      <c r="A241" s="100"/>
      <c r="B241" s="10"/>
      <c r="C241" s="53"/>
      <c r="D241" s="35"/>
      <c r="E241" s="36"/>
      <c r="F241" s="71"/>
      <c r="G241" s="71"/>
    </row>
    <row r="242" spans="1:7" ht="15" customHeight="1">
      <c r="A242" s="101" t="s">
        <v>54</v>
      </c>
      <c r="B242" s="84" t="s">
        <v>137</v>
      </c>
      <c r="C242" s="3">
        <v>0</v>
      </c>
      <c r="D242" s="3">
        <v>940.86</v>
      </c>
      <c r="E242" s="3">
        <v>8861</v>
      </c>
      <c r="F242" s="61" t="str">
        <f>IF(C242&lt;&gt;0,0/C242,"-")</f>
        <v>-</v>
      </c>
      <c r="G242" s="61">
        <f>IF(E242&lt;&gt;0,D242/E242,"-")</f>
        <v>0.10617988940300192</v>
      </c>
    </row>
    <row r="243" spans="1:7" ht="15" hidden="1">
      <c r="A243" s="10"/>
      <c r="B243" s="10"/>
      <c r="C243" s="53"/>
      <c r="D243" s="3"/>
      <c r="E243" s="3"/>
      <c r="F243" s="61"/>
      <c r="G243" s="61"/>
    </row>
    <row r="244" spans="1:7" ht="15" hidden="1">
      <c r="A244" s="1"/>
      <c r="B244" s="1"/>
      <c r="C244" s="6"/>
      <c r="D244" s="6"/>
      <c r="E244" s="36"/>
      <c r="F244" s="71"/>
      <c r="G244" s="71"/>
    </row>
    <row r="245" spans="1:7" ht="19.5" customHeight="1" hidden="1">
      <c r="A245" s="1"/>
      <c r="B245" s="1"/>
      <c r="C245" s="6"/>
      <c r="D245" s="6"/>
      <c r="E245" s="36"/>
      <c r="F245" s="71"/>
      <c r="G245" s="71"/>
    </row>
    <row r="246" spans="1:7" ht="19.5" customHeight="1" hidden="1">
      <c r="A246" s="1"/>
      <c r="B246" s="1"/>
      <c r="C246" s="6"/>
      <c r="D246" s="6"/>
      <c r="E246" s="36"/>
      <c r="F246" s="71"/>
      <c r="G246" s="71"/>
    </row>
    <row r="247" spans="1:7" ht="19.5" customHeight="1" hidden="1">
      <c r="A247" s="1"/>
      <c r="B247" s="1"/>
      <c r="C247" s="6"/>
      <c r="D247" s="6"/>
      <c r="E247" s="36"/>
      <c r="F247" s="71"/>
      <c r="G247" s="71"/>
    </row>
    <row r="248" spans="1:7" ht="19.5" customHeight="1" hidden="1">
      <c r="A248" s="1"/>
      <c r="B248" s="1"/>
      <c r="C248" s="6"/>
      <c r="D248" s="6"/>
      <c r="E248" s="36"/>
      <c r="F248" s="71"/>
      <c r="G248" s="71"/>
    </row>
    <row r="249" spans="1:7" s="24" customFormat="1" ht="18" customHeight="1">
      <c r="A249" s="94" t="s">
        <v>20</v>
      </c>
      <c r="B249" s="78" t="s">
        <v>113</v>
      </c>
      <c r="C249" s="40">
        <f>SUBTOTAL(9,C250:C272)</f>
        <v>2552.03</v>
      </c>
      <c r="D249" s="40">
        <f>SUBTOTAL(9,D250:D272)</f>
        <v>13963.240000000002</v>
      </c>
      <c r="E249" s="40">
        <f>SUBTOTAL(9,E250:E272)</f>
        <v>20894</v>
      </c>
      <c r="F249" s="65">
        <f>IF(C249&lt;&gt;0,D249/C249,"-")</f>
        <v>5.4714247089571835</v>
      </c>
      <c r="G249" s="65">
        <f>IF(E249&lt;&gt;0,D249/E249,"-")</f>
        <v>0.668289461089308</v>
      </c>
    </row>
    <row r="250" spans="1:7" s="11" customFormat="1" ht="30" customHeight="1" hidden="1">
      <c r="A250" s="93"/>
      <c r="B250" s="76"/>
      <c r="C250" s="52"/>
      <c r="D250" s="14"/>
      <c r="E250" s="34"/>
      <c r="F250" s="64"/>
      <c r="G250" s="64"/>
    </row>
    <row r="251" spans="1:7" s="11" customFormat="1" ht="409.5" customHeight="1" hidden="1">
      <c r="A251" s="95" t="s">
        <v>20</v>
      </c>
      <c r="B251" s="79" t="s">
        <v>113</v>
      </c>
      <c r="C251" s="43">
        <f>SUBTOTAL(9,C252:C271)</f>
        <v>2552.03</v>
      </c>
      <c r="D251" s="43">
        <f>SUBTOTAL(9,D252:D271)</f>
        <v>13963.240000000002</v>
      </c>
      <c r="E251" s="43">
        <f>SUBTOTAL(9,E252:E271)</f>
        <v>20894</v>
      </c>
      <c r="F251" s="66">
        <f>IF(C251&lt;&gt;0,D251/C251,"-")</f>
        <v>5.4714247089571835</v>
      </c>
      <c r="G251" s="66">
        <f>IF(E251&lt;&gt;0,D251/E251,"-")</f>
        <v>0.668289461089308</v>
      </c>
    </row>
    <row r="252" spans="1:7" s="11" customFormat="1" ht="30" customHeight="1" hidden="1">
      <c r="A252" s="93"/>
      <c r="B252" s="76"/>
      <c r="C252" s="52"/>
      <c r="D252" s="15"/>
      <c r="E252" s="34"/>
      <c r="F252" s="64"/>
      <c r="G252" s="64"/>
    </row>
    <row r="253" spans="1:7" s="11" customFormat="1" ht="409.5" customHeight="1" hidden="1">
      <c r="A253" s="96" t="s">
        <v>20</v>
      </c>
      <c r="B253" s="80" t="s">
        <v>113</v>
      </c>
      <c r="C253" s="47">
        <f>SUBTOTAL(9,C254:C270)</f>
        <v>2552.03</v>
      </c>
      <c r="D253" s="47">
        <f>SUBTOTAL(9,D254:D270)</f>
        <v>13963.240000000002</v>
      </c>
      <c r="E253" s="47">
        <f>SUBTOTAL(9,E254:E270)</f>
        <v>20894</v>
      </c>
      <c r="F253" s="67">
        <f>IF(C253&lt;&gt;0,D253/C253,"-")</f>
        <v>5.4714247089571835</v>
      </c>
      <c r="G253" s="67">
        <f>IF(E253&lt;&gt;0,D253/E253,"-")</f>
        <v>0.668289461089308</v>
      </c>
    </row>
    <row r="254" spans="1:7" s="11" customFormat="1" ht="30" customHeight="1" hidden="1">
      <c r="A254" s="93"/>
      <c r="B254" s="76"/>
      <c r="C254" s="52"/>
      <c r="D254" s="16"/>
      <c r="E254" s="34"/>
      <c r="F254" s="64"/>
      <c r="G254" s="64"/>
    </row>
    <row r="255" spans="1:7" s="11" customFormat="1" ht="409.5" customHeight="1" hidden="1">
      <c r="A255" s="97" t="s">
        <v>20</v>
      </c>
      <c r="B255" s="81" t="s">
        <v>113</v>
      </c>
      <c r="C255" s="48">
        <f>SUBTOTAL(9,C256:C269)</f>
        <v>2552.03</v>
      </c>
      <c r="D255" s="48">
        <f>SUBTOTAL(9,D256:D269)</f>
        <v>13963.240000000002</v>
      </c>
      <c r="E255" s="48">
        <f>SUBTOTAL(9,E256:E269)</f>
        <v>20894</v>
      </c>
      <c r="F255" s="68">
        <f>IF(C255&lt;&gt;0,D255/C255,"-")</f>
        <v>5.4714247089571835</v>
      </c>
      <c r="G255" s="68">
        <f>IF(E255&lt;&gt;0,D255/E255,"-")</f>
        <v>0.668289461089308</v>
      </c>
    </row>
    <row r="256" spans="1:7" s="11" customFormat="1" ht="30" customHeight="1" hidden="1">
      <c r="A256" s="93"/>
      <c r="B256" s="76"/>
      <c r="C256" s="52"/>
      <c r="D256" s="17"/>
      <c r="E256" s="34"/>
      <c r="F256" s="64"/>
      <c r="G256" s="64"/>
    </row>
    <row r="257" spans="1:7" s="11" customFormat="1" ht="409.5" customHeight="1" hidden="1">
      <c r="A257" s="98" t="s">
        <v>20</v>
      </c>
      <c r="B257" s="82" t="s">
        <v>113</v>
      </c>
      <c r="C257" s="44">
        <f>SUBTOTAL(9,C258:C268)</f>
        <v>2552.03</v>
      </c>
      <c r="D257" s="44">
        <f>SUBTOTAL(9,D258:D268)</f>
        <v>13963.240000000002</v>
      </c>
      <c r="E257" s="44">
        <f>SUBTOTAL(9,E258:E268)</f>
        <v>20894</v>
      </c>
      <c r="F257" s="69">
        <f>IF(C257&lt;&gt;0,D257/C257,"-")</f>
        <v>5.4714247089571835</v>
      </c>
      <c r="G257" s="69">
        <f>IF(E257&lt;&gt;0,D257/E257,"-")</f>
        <v>0.668289461089308</v>
      </c>
    </row>
    <row r="258" spans="1:7" s="11" customFormat="1" ht="22.5" customHeight="1" hidden="1">
      <c r="A258" s="93"/>
      <c r="B258" s="76"/>
      <c r="C258" s="52"/>
      <c r="D258" s="17"/>
      <c r="E258" s="17"/>
      <c r="F258" s="70"/>
      <c r="G258" s="70"/>
    </row>
    <row r="259" spans="1:7" s="11" customFormat="1" ht="409.5" customHeight="1" hidden="1">
      <c r="A259" s="99" t="s">
        <v>20</v>
      </c>
      <c r="B259" s="83" t="s">
        <v>113</v>
      </c>
      <c r="C259" s="17">
        <f>SUBTOTAL(9,C260:C267)</f>
        <v>2552.03</v>
      </c>
      <c r="D259" s="17">
        <f>SUBTOTAL(9,D260:D267)</f>
        <v>13963.240000000002</v>
      </c>
      <c r="E259" s="17">
        <f>SUBTOTAL(9,E260:E267)</f>
        <v>20894</v>
      </c>
      <c r="F259" s="70">
        <f>IF(C259&lt;&gt;0,D259/C259,"-")</f>
        <v>5.4714247089571835</v>
      </c>
      <c r="G259" s="70">
        <f>IF(E259&lt;&gt;0,D259/E259,"-")</f>
        <v>0.668289461089308</v>
      </c>
    </row>
    <row r="260" spans="1:7" ht="30" customHeight="1" hidden="1">
      <c r="A260" s="100"/>
      <c r="B260" s="10"/>
      <c r="C260" s="53"/>
      <c r="D260" s="35"/>
      <c r="E260" s="36"/>
      <c r="F260" s="71"/>
      <c r="G260" s="71"/>
    </row>
    <row r="261" spans="1:7" ht="15" customHeight="1">
      <c r="A261" s="101" t="s">
        <v>55</v>
      </c>
      <c r="B261" s="84" t="s">
        <v>151</v>
      </c>
      <c r="C261" s="3">
        <v>825.82</v>
      </c>
      <c r="D261" s="3">
        <v>1532.41</v>
      </c>
      <c r="E261" s="3">
        <v>4000</v>
      </c>
      <c r="F261" s="61">
        <f aca="true" t="shared" si="4" ref="F261:F266">IF(C261&lt;&gt;0,0/C261,"-")</f>
        <v>0</v>
      </c>
      <c r="G261" s="61">
        <f aca="true" t="shared" si="5" ref="G261:G266">IF(E261&lt;&gt;0,D261/E261,"-")</f>
        <v>0.3831025</v>
      </c>
    </row>
    <row r="262" spans="1:7" ht="15" customHeight="1">
      <c r="A262" s="101" t="s">
        <v>56</v>
      </c>
      <c r="B262" s="84" t="s">
        <v>85</v>
      </c>
      <c r="C262" s="3">
        <v>973.86</v>
      </c>
      <c r="D262" s="3">
        <v>4810.61</v>
      </c>
      <c r="E262" s="3">
        <v>4164</v>
      </c>
      <c r="F262" s="61">
        <f t="shared" si="4"/>
        <v>0</v>
      </c>
      <c r="G262" s="61">
        <f t="shared" si="5"/>
        <v>1.1552857829010565</v>
      </c>
    </row>
    <row r="263" spans="1:7" ht="15" customHeight="1">
      <c r="A263" s="101" t="s">
        <v>57</v>
      </c>
      <c r="B263" s="84" t="s">
        <v>80</v>
      </c>
      <c r="C263" s="3">
        <v>340.5</v>
      </c>
      <c r="D263" s="3">
        <v>5700.54</v>
      </c>
      <c r="E263" s="3">
        <v>9100</v>
      </c>
      <c r="F263" s="61">
        <f t="shared" si="4"/>
        <v>0</v>
      </c>
      <c r="G263" s="61">
        <f t="shared" si="5"/>
        <v>0.626432967032967</v>
      </c>
    </row>
    <row r="264" spans="1:7" ht="15" customHeight="1">
      <c r="A264" s="101" t="s">
        <v>58</v>
      </c>
      <c r="B264" s="84" t="s">
        <v>109</v>
      </c>
      <c r="C264" s="3">
        <v>265.44</v>
      </c>
      <c r="D264" s="3">
        <v>1393.71</v>
      </c>
      <c r="E264" s="3">
        <v>2000</v>
      </c>
      <c r="F264" s="61">
        <f t="shared" si="4"/>
        <v>0</v>
      </c>
      <c r="G264" s="61">
        <f t="shared" si="5"/>
        <v>0.696855</v>
      </c>
    </row>
    <row r="265" spans="1:7" ht="15" customHeight="1">
      <c r="A265" s="101" t="s">
        <v>59</v>
      </c>
      <c r="B265" s="84" t="s">
        <v>91</v>
      </c>
      <c r="C265" s="3">
        <v>146.41</v>
      </c>
      <c r="D265" s="3">
        <v>153.93</v>
      </c>
      <c r="E265" s="3">
        <v>300</v>
      </c>
      <c r="F265" s="61">
        <f t="shared" si="4"/>
        <v>0</v>
      </c>
      <c r="G265" s="61">
        <f t="shared" si="5"/>
        <v>0.5131</v>
      </c>
    </row>
    <row r="266" spans="1:7" ht="15" customHeight="1">
      <c r="A266" s="101" t="s">
        <v>60</v>
      </c>
      <c r="B266" s="84" t="s">
        <v>113</v>
      </c>
      <c r="C266" s="3">
        <v>0</v>
      </c>
      <c r="D266" s="3">
        <v>372.04</v>
      </c>
      <c r="E266" s="3">
        <v>1330</v>
      </c>
      <c r="F266" s="61" t="str">
        <f t="shared" si="4"/>
        <v>-</v>
      </c>
      <c r="G266" s="61">
        <f t="shared" si="5"/>
        <v>0.2797293233082707</v>
      </c>
    </row>
    <row r="267" spans="1:7" ht="15" hidden="1">
      <c r="A267" s="10"/>
      <c r="B267" s="10"/>
      <c r="C267" s="53"/>
      <c r="D267" s="3"/>
      <c r="E267" s="3"/>
      <c r="F267" s="61"/>
      <c r="G267" s="61"/>
    </row>
    <row r="268" spans="1:7" ht="15" hidden="1">
      <c r="A268" s="1"/>
      <c r="B268" s="1"/>
      <c r="C268" s="6"/>
      <c r="D268" s="6"/>
      <c r="E268" s="36"/>
      <c r="F268" s="71"/>
      <c r="G268" s="71"/>
    </row>
    <row r="269" spans="1:7" ht="19.5" customHeight="1" hidden="1">
      <c r="A269" s="1"/>
      <c r="B269" s="1"/>
      <c r="C269" s="6"/>
      <c r="D269" s="6"/>
      <c r="E269" s="36"/>
      <c r="F269" s="71"/>
      <c r="G269" s="71"/>
    </row>
    <row r="270" spans="1:7" ht="19.5" customHeight="1" hidden="1">
      <c r="A270" s="1"/>
      <c r="B270" s="1"/>
      <c r="C270" s="6"/>
      <c r="D270" s="6"/>
      <c r="E270" s="36"/>
      <c r="F270" s="71"/>
      <c r="G270" s="71"/>
    </row>
    <row r="271" spans="1:7" ht="19.5" customHeight="1" hidden="1">
      <c r="A271" s="1"/>
      <c r="B271" s="1"/>
      <c r="C271" s="6"/>
      <c r="D271" s="6"/>
      <c r="E271" s="36"/>
      <c r="F271" s="71"/>
      <c r="G271" s="71"/>
    </row>
    <row r="272" spans="1:7" ht="19.5" customHeight="1" hidden="1">
      <c r="A272" s="1"/>
      <c r="B272" s="1"/>
      <c r="C272" s="6"/>
      <c r="D272" s="6"/>
      <c r="E272" s="36"/>
      <c r="F272" s="71"/>
      <c r="G272" s="71"/>
    </row>
    <row r="273" spans="1:7" ht="19.5" customHeight="1" hidden="1">
      <c r="A273" s="1"/>
      <c r="B273" s="1"/>
      <c r="C273" s="6"/>
      <c r="D273" s="6"/>
      <c r="E273" s="36"/>
      <c r="F273" s="71"/>
      <c r="G273" s="71"/>
    </row>
    <row r="274" spans="1:7" s="24" customFormat="1" ht="18" customHeight="1">
      <c r="A274" s="92" t="s">
        <v>5</v>
      </c>
      <c r="B274" s="75" t="s">
        <v>89</v>
      </c>
      <c r="C274" s="30">
        <f>SUBTOTAL(9,C275:C296)</f>
        <v>1262.54</v>
      </c>
      <c r="D274" s="30">
        <f>SUBTOTAL(9,D275:D296)</f>
        <v>1953.03</v>
      </c>
      <c r="E274" s="30">
        <f>SUBTOTAL(9,E275:E296)</f>
        <v>2958</v>
      </c>
      <c r="F274" s="56">
        <f>IF(C274&lt;&gt;0,D274/C274,"-")</f>
        <v>1.5469054445799737</v>
      </c>
      <c r="G274" s="56">
        <f>IF(E274&lt;&gt;0,D274/E274,"-")</f>
        <v>0.6602535496957403</v>
      </c>
    </row>
    <row r="275" spans="1:7" s="11" customFormat="1" ht="30" customHeight="1" hidden="1">
      <c r="A275" s="93"/>
      <c r="B275" s="77"/>
      <c r="C275" s="51"/>
      <c r="D275" s="13"/>
      <c r="E275" s="34"/>
      <c r="F275" s="64"/>
      <c r="G275" s="64"/>
    </row>
    <row r="276" spans="1:7" s="24" customFormat="1" ht="18" customHeight="1">
      <c r="A276" s="94" t="s">
        <v>21</v>
      </c>
      <c r="B276" s="78" t="s">
        <v>97</v>
      </c>
      <c r="C276" s="40">
        <f>SUBTOTAL(9,C277:C295)</f>
        <v>1262.54</v>
      </c>
      <c r="D276" s="40">
        <f>SUBTOTAL(9,D277:D295)</f>
        <v>1953.03</v>
      </c>
      <c r="E276" s="40">
        <f>SUBTOTAL(9,E277:E295)</f>
        <v>2958</v>
      </c>
      <c r="F276" s="65">
        <f>IF(C276&lt;&gt;0,D276/C276,"-")</f>
        <v>1.5469054445799737</v>
      </c>
      <c r="G276" s="65">
        <f>IF(E276&lt;&gt;0,D276/E276,"-")</f>
        <v>0.6602535496957403</v>
      </c>
    </row>
    <row r="277" spans="1:7" s="11" customFormat="1" ht="30" customHeight="1" hidden="1">
      <c r="A277" s="93"/>
      <c r="B277" s="76"/>
      <c r="C277" s="52"/>
      <c r="D277" s="14"/>
      <c r="E277" s="34"/>
      <c r="F277" s="64"/>
      <c r="G277" s="64"/>
    </row>
    <row r="278" spans="1:7" s="11" customFormat="1" ht="409.5" customHeight="1" hidden="1">
      <c r="A278" s="95" t="s">
        <v>21</v>
      </c>
      <c r="B278" s="79" t="s">
        <v>97</v>
      </c>
      <c r="C278" s="43">
        <f>SUBTOTAL(9,C279:C294)</f>
        <v>1262.54</v>
      </c>
      <c r="D278" s="43">
        <f>SUBTOTAL(9,D279:D294)</f>
        <v>1953.03</v>
      </c>
      <c r="E278" s="43">
        <f>SUBTOTAL(9,E279:E294)</f>
        <v>2958</v>
      </c>
      <c r="F278" s="66">
        <f>IF(C278&lt;&gt;0,D278/C278,"-")</f>
        <v>1.5469054445799737</v>
      </c>
      <c r="G278" s="66">
        <f>IF(E278&lt;&gt;0,D278/E278,"-")</f>
        <v>0.6602535496957403</v>
      </c>
    </row>
    <row r="279" spans="1:7" s="11" customFormat="1" ht="30" customHeight="1" hidden="1">
      <c r="A279" s="93"/>
      <c r="B279" s="76"/>
      <c r="C279" s="52"/>
      <c r="D279" s="15"/>
      <c r="E279" s="34"/>
      <c r="F279" s="64"/>
      <c r="G279" s="64"/>
    </row>
    <row r="280" spans="1:7" s="11" customFormat="1" ht="409.5" customHeight="1" hidden="1">
      <c r="A280" s="96" t="s">
        <v>21</v>
      </c>
      <c r="B280" s="80" t="s">
        <v>97</v>
      </c>
      <c r="C280" s="47">
        <f>SUBTOTAL(9,C281:C293)</f>
        <v>1262.54</v>
      </c>
      <c r="D280" s="47">
        <f>SUBTOTAL(9,D281:D293)</f>
        <v>1953.03</v>
      </c>
      <c r="E280" s="47">
        <f>SUBTOTAL(9,E281:E293)</f>
        <v>2958</v>
      </c>
      <c r="F280" s="67">
        <f>IF(C280&lt;&gt;0,D280/C280,"-")</f>
        <v>1.5469054445799737</v>
      </c>
      <c r="G280" s="67">
        <f>IF(E280&lt;&gt;0,D280/E280,"-")</f>
        <v>0.6602535496957403</v>
      </c>
    </row>
    <row r="281" spans="1:7" s="11" customFormat="1" ht="30" customHeight="1" hidden="1">
      <c r="A281" s="93"/>
      <c r="B281" s="76"/>
      <c r="C281" s="52"/>
      <c r="D281" s="16"/>
      <c r="E281" s="34"/>
      <c r="F281" s="64"/>
      <c r="G281" s="64"/>
    </row>
    <row r="282" spans="1:7" s="11" customFormat="1" ht="409.5" customHeight="1" hidden="1">
      <c r="A282" s="97" t="s">
        <v>21</v>
      </c>
      <c r="B282" s="81" t="s">
        <v>97</v>
      </c>
      <c r="C282" s="48">
        <f>SUBTOTAL(9,C283:C292)</f>
        <v>1262.54</v>
      </c>
      <c r="D282" s="48">
        <f>SUBTOTAL(9,D283:D292)</f>
        <v>1953.03</v>
      </c>
      <c r="E282" s="48">
        <f>SUBTOTAL(9,E283:E292)</f>
        <v>2958</v>
      </c>
      <c r="F282" s="68">
        <f>IF(C282&lt;&gt;0,D282/C282,"-")</f>
        <v>1.5469054445799737</v>
      </c>
      <c r="G282" s="68">
        <f>IF(E282&lt;&gt;0,D282/E282,"-")</f>
        <v>0.6602535496957403</v>
      </c>
    </row>
    <row r="283" spans="1:7" s="11" customFormat="1" ht="30" customHeight="1" hidden="1">
      <c r="A283" s="93"/>
      <c r="B283" s="76"/>
      <c r="C283" s="52"/>
      <c r="D283" s="17"/>
      <c r="E283" s="34"/>
      <c r="F283" s="64"/>
      <c r="G283" s="64"/>
    </row>
    <row r="284" spans="1:7" s="11" customFormat="1" ht="409.5" customHeight="1" hidden="1">
      <c r="A284" s="98" t="s">
        <v>21</v>
      </c>
      <c r="B284" s="82" t="s">
        <v>97</v>
      </c>
      <c r="C284" s="44">
        <f>SUBTOTAL(9,C285:C291)</f>
        <v>1262.54</v>
      </c>
      <c r="D284" s="44">
        <f>SUBTOTAL(9,D285:D291)</f>
        <v>1953.03</v>
      </c>
      <c r="E284" s="44">
        <f>SUBTOTAL(9,E285:E291)</f>
        <v>2958</v>
      </c>
      <c r="F284" s="69">
        <f>IF(C284&lt;&gt;0,D284/C284,"-")</f>
        <v>1.5469054445799737</v>
      </c>
      <c r="G284" s="69">
        <f>IF(E284&lt;&gt;0,D284/E284,"-")</f>
        <v>0.6602535496957403</v>
      </c>
    </row>
    <row r="285" spans="1:7" s="11" customFormat="1" ht="22.5" customHeight="1" hidden="1">
      <c r="A285" s="93"/>
      <c r="B285" s="76"/>
      <c r="C285" s="52"/>
      <c r="D285" s="17"/>
      <c r="E285" s="17"/>
      <c r="F285" s="70"/>
      <c r="G285" s="70"/>
    </row>
    <row r="286" spans="1:7" s="11" customFormat="1" ht="409.5" customHeight="1" hidden="1">
      <c r="A286" s="99" t="s">
        <v>21</v>
      </c>
      <c r="B286" s="83" t="s">
        <v>97</v>
      </c>
      <c r="C286" s="17">
        <f>SUBTOTAL(9,C287:C290)</f>
        <v>1262.54</v>
      </c>
      <c r="D286" s="17">
        <f>SUBTOTAL(9,D287:D290)</f>
        <v>1953.03</v>
      </c>
      <c r="E286" s="17">
        <f>SUBTOTAL(9,E287:E290)</f>
        <v>2958</v>
      </c>
      <c r="F286" s="70">
        <f>IF(C286&lt;&gt;0,D286/C286,"-")</f>
        <v>1.5469054445799737</v>
      </c>
      <c r="G286" s="70">
        <f>IF(E286&lt;&gt;0,D286/E286,"-")</f>
        <v>0.6602535496957403</v>
      </c>
    </row>
    <row r="287" spans="1:7" ht="30" customHeight="1" hidden="1">
      <c r="A287" s="100"/>
      <c r="B287" s="10"/>
      <c r="C287" s="53"/>
      <c r="D287" s="35"/>
      <c r="E287" s="36"/>
      <c r="F287" s="71"/>
      <c r="G287" s="71"/>
    </row>
    <row r="288" spans="1:7" ht="15" customHeight="1">
      <c r="A288" s="101" t="s">
        <v>61</v>
      </c>
      <c r="B288" s="84" t="s">
        <v>117</v>
      </c>
      <c r="C288" s="3">
        <v>1261.04</v>
      </c>
      <c r="D288" s="3">
        <v>1953.03</v>
      </c>
      <c r="E288" s="3">
        <v>2943</v>
      </c>
      <c r="F288" s="61">
        <f>IF(C288&lt;&gt;0,0/C288,"-")</f>
        <v>0</v>
      </c>
      <c r="G288" s="61">
        <f>IF(E288&lt;&gt;0,D288/E288,"-")</f>
        <v>0.66361875637105</v>
      </c>
    </row>
    <row r="289" spans="1:7" ht="15" customHeight="1">
      <c r="A289" s="101" t="s">
        <v>62</v>
      </c>
      <c r="B289" s="84" t="s">
        <v>149</v>
      </c>
      <c r="C289" s="3">
        <v>1.5</v>
      </c>
      <c r="D289" s="3">
        <v>0</v>
      </c>
      <c r="E289" s="3">
        <v>15</v>
      </c>
      <c r="F289" s="61">
        <f>IF(C289&lt;&gt;0,0/C289,"-")</f>
        <v>0</v>
      </c>
      <c r="G289" s="61">
        <f>IF(E289&lt;&gt;0,D289/E289,"-")</f>
        <v>0</v>
      </c>
    </row>
    <row r="290" spans="1:7" ht="15" hidden="1">
      <c r="A290" s="10"/>
      <c r="B290" s="10"/>
      <c r="C290" s="53"/>
      <c r="D290" s="3"/>
      <c r="E290" s="3"/>
      <c r="F290" s="61"/>
      <c r="G290" s="61"/>
    </row>
    <row r="291" spans="1:7" ht="15" hidden="1">
      <c r="A291" s="1"/>
      <c r="B291" s="1"/>
      <c r="C291" s="6"/>
      <c r="D291" s="6"/>
      <c r="E291" s="36"/>
      <c r="F291" s="71"/>
      <c r="G291" s="71"/>
    </row>
    <row r="292" spans="1:7" ht="19.5" customHeight="1" hidden="1">
      <c r="A292" s="1"/>
      <c r="B292" s="1"/>
      <c r="C292" s="6"/>
      <c r="D292" s="6"/>
      <c r="E292" s="36"/>
      <c r="F292" s="71"/>
      <c r="G292" s="71"/>
    </row>
    <row r="293" spans="1:7" ht="19.5" customHeight="1" hidden="1">
      <c r="A293" s="1"/>
      <c r="B293" s="1"/>
      <c r="C293" s="6"/>
      <c r="D293" s="6"/>
      <c r="E293" s="36"/>
      <c r="F293" s="71"/>
      <c r="G293" s="71"/>
    </row>
    <row r="294" spans="1:7" ht="19.5" customHeight="1" hidden="1">
      <c r="A294" s="1"/>
      <c r="B294" s="1"/>
      <c r="C294" s="6"/>
      <c r="D294" s="6"/>
      <c r="E294" s="36"/>
      <c r="F294" s="71"/>
      <c r="G294" s="71"/>
    </row>
    <row r="295" spans="1:7" ht="19.5" customHeight="1" hidden="1">
      <c r="A295" s="1"/>
      <c r="B295" s="1"/>
      <c r="C295" s="6"/>
      <c r="D295" s="6"/>
      <c r="E295" s="36"/>
      <c r="F295" s="71"/>
      <c r="G295" s="71"/>
    </row>
    <row r="296" spans="1:7" ht="19.5" customHeight="1" hidden="1">
      <c r="A296" s="1"/>
      <c r="B296" s="1"/>
      <c r="C296" s="6"/>
      <c r="D296" s="6"/>
      <c r="E296" s="36"/>
      <c r="F296" s="71"/>
      <c r="G296" s="71"/>
    </row>
    <row r="297" spans="1:7" ht="15" hidden="1">
      <c r="A297" s="1"/>
      <c r="B297" s="1"/>
      <c r="C297" s="6"/>
      <c r="D297" s="6"/>
      <c r="E297" s="36"/>
      <c r="F297" s="71"/>
      <c r="G297" s="71"/>
    </row>
    <row r="298" spans="1:7" s="24" customFormat="1" ht="18" customHeight="1">
      <c r="A298" s="90" t="s">
        <v>1</v>
      </c>
      <c r="B298" s="73" t="s">
        <v>115</v>
      </c>
      <c r="C298" s="33">
        <f>SUBTOTAL(9,C299:C385)</f>
        <v>28205.04</v>
      </c>
      <c r="D298" s="33">
        <f>SUBTOTAL(9,D299:D385)</f>
        <v>303560.15</v>
      </c>
      <c r="E298" s="33">
        <f>SUBTOTAL(9,E299:E383)</f>
        <v>562277</v>
      </c>
      <c r="F298" s="63">
        <f>IF(C298&lt;&gt;0,D298/C298,"-")</f>
        <v>10.76262079401412</v>
      </c>
      <c r="G298" s="63">
        <f>IF(E298&lt;&gt;0,D298/E298,"-")</f>
        <v>0.5398765199359035</v>
      </c>
    </row>
    <row r="299" spans="1:7" s="11" customFormat="1" ht="30" customHeight="1" hidden="1">
      <c r="A299" s="91"/>
      <c r="B299" s="74"/>
      <c r="C299" s="12"/>
      <c r="D299" s="12"/>
      <c r="E299" s="34"/>
      <c r="F299" s="64"/>
      <c r="G299" s="64"/>
    </row>
    <row r="300" spans="1:7" s="24" customFormat="1" ht="18" customHeight="1">
      <c r="A300" s="92" t="s">
        <v>6</v>
      </c>
      <c r="B300" s="75" t="s">
        <v>122</v>
      </c>
      <c r="C300" s="30">
        <f>SUBTOTAL(9,C301:C321)</f>
        <v>521.33</v>
      </c>
      <c r="D300" s="30">
        <f>SUBTOTAL(9,D301:D321)</f>
        <v>2025.38</v>
      </c>
      <c r="E300" s="30">
        <f>SUBTOTAL(9,E301:E321)</f>
        <v>550</v>
      </c>
      <c r="F300" s="56">
        <f>IF(C300&lt;&gt;0,D300/C300,"-")</f>
        <v>3.885024840312278</v>
      </c>
      <c r="G300" s="56">
        <f>IF(E300&lt;&gt;0,D300/E300,"-")</f>
        <v>3.682509090909091</v>
      </c>
    </row>
    <row r="301" spans="1:7" s="11" customFormat="1" ht="30" customHeight="1" hidden="1">
      <c r="A301" s="93"/>
      <c r="B301" s="77"/>
      <c r="C301" s="51"/>
      <c r="D301" s="13"/>
      <c r="E301" s="34"/>
      <c r="F301" s="64"/>
      <c r="G301" s="64"/>
    </row>
    <row r="302" spans="1:7" s="24" customFormat="1" ht="18" customHeight="1">
      <c r="A302" s="94" t="s">
        <v>22</v>
      </c>
      <c r="B302" s="78" t="s">
        <v>95</v>
      </c>
      <c r="C302" s="40">
        <f>SUBTOTAL(9,C303:C320)</f>
        <v>521.33</v>
      </c>
      <c r="D302" s="40">
        <f>SUBTOTAL(9,D303:D320)</f>
        <v>2025.38</v>
      </c>
      <c r="E302" s="40">
        <f>SUBTOTAL(9,E303:E320)</f>
        <v>550</v>
      </c>
      <c r="F302" s="65">
        <f>IF(C302&lt;&gt;0,D302/C302,"-")</f>
        <v>3.885024840312278</v>
      </c>
      <c r="G302" s="65">
        <f>IF(E302&lt;&gt;0,D302/E302,"-")</f>
        <v>3.682509090909091</v>
      </c>
    </row>
    <row r="303" spans="1:7" s="11" customFormat="1" ht="30" customHeight="1" hidden="1">
      <c r="A303" s="93"/>
      <c r="B303" s="76"/>
      <c r="C303" s="52"/>
      <c r="D303" s="14"/>
      <c r="E303" s="34"/>
      <c r="F303" s="64"/>
      <c r="G303" s="64"/>
    </row>
    <row r="304" spans="1:7" s="11" customFormat="1" ht="409.5" customHeight="1" hidden="1">
      <c r="A304" s="95" t="s">
        <v>22</v>
      </c>
      <c r="B304" s="79" t="s">
        <v>95</v>
      </c>
      <c r="C304" s="43">
        <f>SUBTOTAL(9,C305:C319)</f>
        <v>521.33</v>
      </c>
      <c r="D304" s="43">
        <f>SUBTOTAL(9,D305:D319)</f>
        <v>2025.38</v>
      </c>
      <c r="E304" s="43">
        <f>SUBTOTAL(9,E305:E319)</f>
        <v>550</v>
      </c>
      <c r="F304" s="66">
        <f>IF(C304&lt;&gt;0,D304/C304,"-")</f>
        <v>3.885024840312278</v>
      </c>
      <c r="G304" s="66">
        <f>IF(E304&lt;&gt;0,D304/E304,"-")</f>
        <v>3.682509090909091</v>
      </c>
    </row>
    <row r="305" spans="1:7" s="11" customFormat="1" ht="30" customHeight="1" hidden="1">
      <c r="A305" s="93"/>
      <c r="B305" s="76"/>
      <c r="C305" s="52"/>
      <c r="D305" s="15"/>
      <c r="E305" s="34"/>
      <c r="F305" s="64"/>
      <c r="G305" s="64"/>
    </row>
    <row r="306" spans="1:7" s="11" customFormat="1" ht="409.5" customHeight="1" hidden="1">
      <c r="A306" s="96" t="s">
        <v>22</v>
      </c>
      <c r="B306" s="80" t="s">
        <v>95</v>
      </c>
      <c r="C306" s="47">
        <f>SUBTOTAL(9,C307:C318)</f>
        <v>521.33</v>
      </c>
      <c r="D306" s="47">
        <f>SUBTOTAL(9,D307:D318)</f>
        <v>2025.38</v>
      </c>
      <c r="E306" s="47">
        <f>SUBTOTAL(9,E307:E318)</f>
        <v>550</v>
      </c>
      <c r="F306" s="67">
        <f>IF(C306&lt;&gt;0,D306/C306,"-")</f>
        <v>3.885024840312278</v>
      </c>
      <c r="G306" s="67">
        <f>IF(E306&lt;&gt;0,D306/E306,"-")</f>
        <v>3.682509090909091</v>
      </c>
    </row>
    <row r="307" spans="1:7" s="11" customFormat="1" ht="30" customHeight="1" hidden="1">
      <c r="A307" s="93"/>
      <c r="B307" s="76"/>
      <c r="C307" s="52"/>
      <c r="D307" s="16"/>
      <c r="E307" s="34"/>
      <c r="F307" s="64"/>
      <c r="G307" s="64"/>
    </row>
    <row r="308" spans="1:7" s="11" customFormat="1" ht="409.5" customHeight="1" hidden="1">
      <c r="A308" s="97" t="s">
        <v>22</v>
      </c>
      <c r="B308" s="81" t="s">
        <v>95</v>
      </c>
      <c r="C308" s="48">
        <f>SUBTOTAL(9,C309:C317)</f>
        <v>521.33</v>
      </c>
      <c r="D308" s="48">
        <f>SUBTOTAL(9,D309:D317)</f>
        <v>2025.38</v>
      </c>
      <c r="E308" s="48">
        <f>SUBTOTAL(9,E309:E317)</f>
        <v>550</v>
      </c>
      <c r="F308" s="68">
        <f>IF(C308&lt;&gt;0,D308/C308,"-")</f>
        <v>3.885024840312278</v>
      </c>
      <c r="G308" s="68">
        <f>IF(E308&lt;&gt;0,D308/E308,"-")</f>
        <v>3.682509090909091</v>
      </c>
    </row>
    <row r="309" spans="1:7" s="11" customFormat="1" ht="30" customHeight="1" hidden="1">
      <c r="A309" s="93"/>
      <c r="B309" s="76"/>
      <c r="C309" s="52"/>
      <c r="D309" s="17"/>
      <c r="E309" s="34"/>
      <c r="F309" s="64"/>
      <c r="G309" s="64"/>
    </row>
    <row r="310" spans="1:7" s="11" customFormat="1" ht="409.5" customHeight="1" hidden="1">
      <c r="A310" s="98" t="s">
        <v>22</v>
      </c>
      <c r="B310" s="82" t="s">
        <v>95</v>
      </c>
      <c r="C310" s="44">
        <f>SUBTOTAL(9,C311:C316)</f>
        <v>521.33</v>
      </c>
      <c r="D310" s="44">
        <f>SUBTOTAL(9,D311:D316)</f>
        <v>2025.38</v>
      </c>
      <c r="E310" s="44">
        <f>SUBTOTAL(9,E311:E316)</f>
        <v>550</v>
      </c>
      <c r="F310" s="69">
        <f>IF(C310&lt;&gt;0,D310/C310,"-")</f>
        <v>3.885024840312278</v>
      </c>
      <c r="G310" s="69">
        <f>IF(E310&lt;&gt;0,D310/E310,"-")</f>
        <v>3.682509090909091</v>
      </c>
    </row>
    <row r="311" spans="1:7" s="11" customFormat="1" ht="22.5" customHeight="1" hidden="1">
      <c r="A311" s="93"/>
      <c r="B311" s="76"/>
      <c r="C311" s="52"/>
      <c r="D311" s="17"/>
      <c r="E311" s="17"/>
      <c r="F311" s="70"/>
      <c r="G311" s="70"/>
    </row>
    <row r="312" spans="1:7" s="11" customFormat="1" ht="409.5" customHeight="1" hidden="1">
      <c r="A312" s="99" t="s">
        <v>22</v>
      </c>
      <c r="B312" s="83" t="s">
        <v>95</v>
      </c>
      <c r="C312" s="17">
        <f>SUBTOTAL(9,C313:C315)</f>
        <v>521.33</v>
      </c>
      <c r="D312" s="17">
        <f>SUBTOTAL(9,D313:D315)</f>
        <v>2025.38</v>
      </c>
      <c r="E312" s="17">
        <f>SUBTOTAL(9,E313:E315)</f>
        <v>550</v>
      </c>
      <c r="F312" s="70">
        <f>IF(C312&lt;&gt;0,D312/C312,"-")</f>
        <v>3.885024840312278</v>
      </c>
      <c r="G312" s="70">
        <f>IF(E312&lt;&gt;0,D312/E312,"-")</f>
        <v>3.682509090909091</v>
      </c>
    </row>
    <row r="313" spans="1:7" ht="30" customHeight="1" hidden="1">
      <c r="A313" s="100"/>
      <c r="B313" s="10"/>
      <c r="C313" s="53"/>
      <c r="D313" s="35"/>
      <c r="E313" s="36"/>
      <c r="F313" s="71"/>
      <c r="G313" s="71"/>
    </row>
    <row r="314" spans="1:7" ht="15" customHeight="1">
      <c r="A314" s="101" t="s">
        <v>63</v>
      </c>
      <c r="B314" s="84" t="s">
        <v>77</v>
      </c>
      <c r="C314" s="3">
        <v>521.33</v>
      </c>
      <c r="D314" s="3">
        <v>2025.38</v>
      </c>
      <c r="E314" s="3">
        <v>550</v>
      </c>
      <c r="F314" s="61">
        <f>IF(C314&lt;&gt;0,0/C314,"-")</f>
        <v>0</v>
      </c>
      <c r="G314" s="61">
        <f>IF(E314&lt;&gt;0,D314/E314,"-")</f>
        <v>3.682509090909091</v>
      </c>
    </row>
    <row r="315" spans="1:7" ht="15" hidden="1">
      <c r="A315" s="10"/>
      <c r="B315" s="10"/>
      <c r="C315" s="53"/>
      <c r="D315" s="3"/>
      <c r="E315" s="3"/>
      <c r="F315" s="61"/>
      <c r="G315" s="61"/>
    </row>
    <row r="316" spans="1:7" ht="15" hidden="1">
      <c r="A316" s="1"/>
      <c r="B316" s="1"/>
      <c r="C316" s="6"/>
      <c r="D316" s="6"/>
      <c r="E316" s="36"/>
      <c r="F316" s="71"/>
      <c r="G316" s="71"/>
    </row>
    <row r="317" spans="1:7" ht="19.5" customHeight="1" hidden="1">
      <c r="A317" s="1"/>
      <c r="B317" s="1"/>
      <c r="C317" s="6"/>
      <c r="D317" s="6"/>
      <c r="E317" s="36"/>
      <c r="F317" s="71"/>
      <c r="G317" s="71"/>
    </row>
    <row r="318" spans="1:7" ht="19.5" customHeight="1" hidden="1">
      <c r="A318" s="1"/>
      <c r="B318" s="1"/>
      <c r="C318" s="6"/>
      <c r="D318" s="6"/>
      <c r="E318" s="36"/>
      <c r="F318" s="71"/>
      <c r="G318" s="71"/>
    </row>
    <row r="319" spans="1:7" ht="19.5" customHeight="1" hidden="1">
      <c r="A319" s="1"/>
      <c r="B319" s="1"/>
      <c r="C319" s="6"/>
      <c r="D319" s="6"/>
      <c r="E319" s="36"/>
      <c r="F319" s="71"/>
      <c r="G319" s="71"/>
    </row>
    <row r="320" spans="1:7" ht="19.5" customHeight="1" hidden="1">
      <c r="A320" s="1"/>
      <c r="B320" s="1"/>
      <c r="C320" s="6"/>
      <c r="D320" s="6"/>
      <c r="E320" s="36"/>
      <c r="F320" s="71"/>
      <c r="G320" s="71"/>
    </row>
    <row r="321" spans="1:7" ht="19.5" customHeight="1" hidden="1">
      <c r="A321" s="1"/>
      <c r="B321" s="1"/>
      <c r="C321" s="6"/>
      <c r="D321" s="6"/>
      <c r="E321" s="36"/>
      <c r="F321" s="71"/>
      <c r="G321" s="71"/>
    </row>
    <row r="322" spans="1:7" s="24" customFormat="1" ht="18" customHeight="1">
      <c r="A322" s="92" t="s">
        <v>7</v>
      </c>
      <c r="B322" s="75" t="s">
        <v>121</v>
      </c>
      <c r="C322" s="30">
        <f>SUBTOTAL(9,C323:C382)</f>
        <v>24328.71</v>
      </c>
      <c r="D322" s="30">
        <f>SUBTOTAL(9,D323:D382)</f>
        <v>297245.34</v>
      </c>
      <c r="E322" s="30">
        <f>SUBTOTAL(9,E323:E382)</f>
        <v>561727</v>
      </c>
      <c r="F322" s="56">
        <f>IF(C322&lt;&gt;0,D322/C322,"-")</f>
        <v>12.217883315638192</v>
      </c>
      <c r="G322" s="56">
        <f>IF(E322&lt;&gt;0,D322/E322,"-")</f>
        <v>0.5291633480320512</v>
      </c>
    </row>
    <row r="323" spans="1:7" s="11" customFormat="1" ht="30" customHeight="1" hidden="1">
      <c r="A323" s="93"/>
      <c r="B323" s="77"/>
      <c r="C323" s="51"/>
      <c r="D323" s="13"/>
      <c r="E323" s="34"/>
      <c r="F323" s="64"/>
      <c r="G323" s="64"/>
    </row>
    <row r="324" spans="1:7" s="24" customFormat="1" ht="18" customHeight="1">
      <c r="A324" s="94" t="s">
        <v>23</v>
      </c>
      <c r="B324" s="78" t="s">
        <v>114</v>
      </c>
      <c r="C324" s="40">
        <f>SUBTOTAL(9,C325:C342)</f>
        <v>4944.1</v>
      </c>
      <c r="D324" s="40">
        <f>SUBTOTAL(9,D325:D342)</f>
        <v>277564.08</v>
      </c>
      <c r="E324" s="40">
        <f>SUBTOTAL(9,E325:E342)</f>
        <v>544017</v>
      </c>
      <c r="F324" s="65">
        <f>IF(C324&lt;&gt;0,D324/C324,"-")</f>
        <v>56.14046641451427</v>
      </c>
      <c r="G324" s="65">
        <f>IF(E324&lt;&gt;0,D324/E324,"-")</f>
        <v>0.5102121441057909</v>
      </c>
    </row>
    <row r="325" spans="1:7" s="11" customFormat="1" ht="30" customHeight="1" hidden="1">
      <c r="A325" s="93"/>
      <c r="B325" s="76"/>
      <c r="C325" s="52"/>
      <c r="D325" s="14"/>
      <c r="E325" s="34"/>
      <c r="F325" s="64"/>
      <c r="G325" s="64"/>
    </row>
    <row r="326" spans="1:7" s="11" customFormat="1" ht="409.5" customHeight="1" hidden="1">
      <c r="A326" s="95" t="s">
        <v>23</v>
      </c>
      <c r="B326" s="79" t="s">
        <v>114</v>
      </c>
      <c r="C326" s="43">
        <f>SUBTOTAL(9,C327:C341)</f>
        <v>4944.1</v>
      </c>
      <c r="D326" s="43">
        <f>SUBTOTAL(9,D327:D341)</f>
        <v>277564.08</v>
      </c>
      <c r="E326" s="43">
        <f>SUBTOTAL(9,E327:E341)</f>
        <v>544017</v>
      </c>
      <c r="F326" s="66">
        <f>IF(C326&lt;&gt;0,D326/C326,"-")</f>
        <v>56.14046641451427</v>
      </c>
      <c r="G326" s="66">
        <f>IF(E326&lt;&gt;0,D326/E326,"-")</f>
        <v>0.5102121441057909</v>
      </c>
    </row>
    <row r="327" spans="1:7" s="11" customFormat="1" ht="30" customHeight="1" hidden="1">
      <c r="A327" s="93"/>
      <c r="B327" s="76"/>
      <c r="C327" s="52"/>
      <c r="D327" s="15"/>
      <c r="E327" s="34"/>
      <c r="F327" s="64"/>
      <c r="G327" s="64"/>
    </row>
    <row r="328" spans="1:7" s="11" customFormat="1" ht="409.5" customHeight="1" hidden="1">
      <c r="A328" s="96" t="s">
        <v>23</v>
      </c>
      <c r="B328" s="80" t="s">
        <v>114</v>
      </c>
      <c r="C328" s="47">
        <f>SUBTOTAL(9,C329:C340)</f>
        <v>4944.1</v>
      </c>
      <c r="D328" s="47">
        <f>SUBTOTAL(9,D329:D340)</f>
        <v>277564.08</v>
      </c>
      <c r="E328" s="47">
        <f>SUBTOTAL(9,E329:E340)</f>
        <v>544017</v>
      </c>
      <c r="F328" s="67">
        <f>IF(C328&lt;&gt;0,D328/C328,"-")</f>
        <v>56.14046641451427</v>
      </c>
      <c r="G328" s="67">
        <f>IF(E328&lt;&gt;0,D328/E328,"-")</f>
        <v>0.5102121441057909</v>
      </c>
    </row>
    <row r="329" spans="1:7" s="11" customFormat="1" ht="30" customHeight="1" hidden="1">
      <c r="A329" s="93"/>
      <c r="B329" s="76"/>
      <c r="C329" s="52"/>
      <c r="D329" s="16"/>
      <c r="E329" s="34"/>
      <c r="F329" s="64"/>
      <c r="G329" s="64"/>
    </row>
    <row r="330" spans="1:7" s="11" customFormat="1" ht="409.5" customHeight="1" hidden="1">
      <c r="A330" s="97" t="s">
        <v>23</v>
      </c>
      <c r="B330" s="81" t="s">
        <v>114</v>
      </c>
      <c r="C330" s="48">
        <f>SUBTOTAL(9,C331:C339)</f>
        <v>4944.1</v>
      </c>
      <c r="D330" s="48">
        <f>SUBTOTAL(9,D331:D339)</f>
        <v>277564.08</v>
      </c>
      <c r="E330" s="48">
        <f>SUBTOTAL(9,E331:E339)</f>
        <v>544017</v>
      </c>
      <c r="F330" s="68">
        <f>IF(C330&lt;&gt;0,D330/C330,"-")</f>
        <v>56.14046641451427</v>
      </c>
      <c r="G330" s="68">
        <f>IF(E330&lt;&gt;0,D330/E330,"-")</f>
        <v>0.5102121441057909</v>
      </c>
    </row>
    <row r="331" spans="1:7" s="11" customFormat="1" ht="30" customHeight="1" hidden="1">
      <c r="A331" s="93"/>
      <c r="B331" s="76"/>
      <c r="C331" s="52"/>
      <c r="D331" s="17"/>
      <c r="E331" s="34"/>
      <c r="F331" s="64"/>
      <c r="G331" s="64"/>
    </row>
    <row r="332" spans="1:7" s="11" customFormat="1" ht="409.5" customHeight="1" hidden="1">
      <c r="A332" s="98" t="s">
        <v>23</v>
      </c>
      <c r="B332" s="82" t="s">
        <v>114</v>
      </c>
      <c r="C332" s="44">
        <f>SUBTOTAL(9,C333:C338)</f>
        <v>4944.1</v>
      </c>
      <c r="D332" s="44">
        <f>SUBTOTAL(9,D333:D338)</f>
        <v>277564.08</v>
      </c>
      <c r="E332" s="44">
        <f>SUBTOTAL(9,E333:E338)</f>
        <v>544017</v>
      </c>
      <c r="F332" s="69">
        <f>IF(C332&lt;&gt;0,D332/C332,"-")</f>
        <v>56.14046641451427</v>
      </c>
      <c r="G332" s="69">
        <f>IF(E332&lt;&gt;0,D332/E332,"-")</f>
        <v>0.5102121441057909</v>
      </c>
    </row>
    <row r="333" spans="1:7" s="11" customFormat="1" ht="22.5" customHeight="1" hidden="1">
      <c r="A333" s="93"/>
      <c r="B333" s="76"/>
      <c r="C333" s="52"/>
      <c r="D333" s="17"/>
      <c r="E333" s="17"/>
      <c r="F333" s="70"/>
      <c r="G333" s="70"/>
    </row>
    <row r="334" spans="1:7" s="11" customFormat="1" ht="409.5" customHeight="1" hidden="1">
      <c r="A334" s="99" t="s">
        <v>23</v>
      </c>
      <c r="B334" s="83" t="s">
        <v>114</v>
      </c>
      <c r="C334" s="17">
        <f>SUBTOTAL(9,C335:C337)</f>
        <v>4944.1</v>
      </c>
      <c r="D334" s="17">
        <f>SUBTOTAL(9,D335:D337)</f>
        <v>277564.08</v>
      </c>
      <c r="E334" s="17">
        <f>SUBTOTAL(9,E335:E337)</f>
        <v>544017</v>
      </c>
      <c r="F334" s="70">
        <f>IF(C334&lt;&gt;0,D334/C334,"-")</f>
        <v>56.14046641451427</v>
      </c>
      <c r="G334" s="70">
        <f>IF(E334&lt;&gt;0,D334/E334,"-")</f>
        <v>0.5102121441057909</v>
      </c>
    </row>
    <row r="335" spans="1:7" ht="30" customHeight="1" hidden="1">
      <c r="A335" s="100"/>
      <c r="B335" s="10"/>
      <c r="C335" s="53"/>
      <c r="D335" s="35"/>
      <c r="E335" s="36"/>
      <c r="F335" s="71"/>
      <c r="G335" s="71"/>
    </row>
    <row r="336" spans="1:7" ht="15" customHeight="1">
      <c r="A336" s="101" t="s">
        <v>64</v>
      </c>
      <c r="B336" s="84" t="s">
        <v>123</v>
      </c>
      <c r="C336" s="3">
        <v>4944.1</v>
      </c>
      <c r="D336" s="3">
        <v>277564.08</v>
      </c>
      <c r="E336" s="3">
        <v>544017</v>
      </c>
      <c r="F336" s="61">
        <f>IF(C336&lt;&gt;0,0/C336,"-")</f>
        <v>0</v>
      </c>
      <c r="G336" s="61">
        <f>IF(E336&lt;&gt;0,D336/E336,"-")</f>
        <v>0.5102121441057909</v>
      </c>
    </row>
    <row r="337" spans="1:7" ht="15" hidden="1">
      <c r="A337" s="10"/>
      <c r="B337" s="10"/>
      <c r="C337" s="53"/>
      <c r="D337" s="3"/>
      <c r="E337" s="3"/>
      <c r="F337" s="61"/>
      <c r="G337" s="61"/>
    </row>
    <row r="338" spans="1:7" ht="15" hidden="1">
      <c r="A338" s="1"/>
      <c r="B338" s="1"/>
      <c r="C338" s="6"/>
      <c r="D338" s="6"/>
      <c r="E338" s="36"/>
      <c r="F338" s="71"/>
      <c r="G338" s="71"/>
    </row>
    <row r="339" spans="1:7" ht="19.5" customHeight="1" hidden="1">
      <c r="A339" s="1"/>
      <c r="B339" s="1"/>
      <c r="C339" s="6"/>
      <c r="D339" s="6"/>
      <c r="E339" s="36"/>
      <c r="F339" s="71"/>
      <c r="G339" s="71"/>
    </row>
    <row r="340" spans="1:7" ht="19.5" customHeight="1" hidden="1">
      <c r="A340" s="1"/>
      <c r="B340" s="1"/>
      <c r="C340" s="6"/>
      <c r="D340" s="6"/>
      <c r="E340" s="36"/>
      <c r="F340" s="71"/>
      <c r="G340" s="71"/>
    </row>
    <row r="341" spans="1:7" ht="19.5" customHeight="1" hidden="1">
      <c r="A341" s="1"/>
      <c r="B341" s="1"/>
      <c r="C341" s="6"/>
      <c r="D341" s="6"/>
      <c r="E341" s="36"/>
      <c r="F341" s="71"/>
      <c r="G341" s="71"/>
    </row>
    <row r="342" spans="1:7" ht="19.5" customHeight="1" hidden="1">
      <c r="A342" s="1"/>
      <c r="B342" s="1"/>
      <c r="C342" s="6"/>
      <c r="D342" s="6"/>
      <c r="E342" s="36"/>
      <c r="F342" s="71"/>
      <c r="G342" s="71"/>
    </row>
    <row r="343" spans="1:7" s="24" customFormat="1" ht="18" customHeight="1">
      <c r="A343" s="94" t="s">
        <v>24</v>
      </c>
      <c r="B343" s="78" t="s">
        <v>93</v>
      </c>
      <c r="C343" s="40">
        <f>SUBTOTAL(9,C344:C362)</f>
        <v>19384.61</v>
      </c>
      <c r="D343" s="40">
        <f>SUBTOTAL(9,D344:D362)</f>
        <v>19601.41</v>
      </c>
      <c r="E343" s="40">
        <f>SUBTOTAL(9,E344:E362)</f>
        <v>17310</v>
      </c>
      <c r="F343" s="65">
        <f>IF(C343&lt;&gt;0,D343/C343,"-")</f>
        <v>1.0111841300908297</v>
      </c>
      <c r="G343" s="65">
        <f>IF(E343&lt;&gt;0,D343/E343,"-")</f>
        <v>1.132374927787406</v>
      </c>
    </row>
    <row r="344" spans="1:7" s="11" customFormat="1" ht="30" customHeight="1" hidden="1">
      <c r="A344" s="93"/>
      <c r="B344" s="76"/>
      <c r="C344" s="52"/>
      <c r="D344" s="14"/>
      <c r="E344" s="34"/>
      <c r="F344" s="64"/>
      <c r="G344" s="64"/>
    </row>
    <row r="345" spans="1:7" s="11" customFormat="1" ht="409.5" customHeight="1" hidden="1">
      <c r="A345" s="95" t="s">
        <v>24</v>
      </c>
      <c r="B345" s="79" t="s">
        <v>93</v>
      </c>
      <c r="C345" s="43">
        <f>SUBTOTAL(9,C346:C361)</f>
        <v>19384.61</v>
      </c>
      <c r="D345" s="43">
        <f>SUBTOTAL(9,D346:D361)</f>
        <v>19601.41</v>
      </c>
      <c r="E345" s="43">
        <f>SUBTOTAL(9,E346:E361)</f>
        <v>17310</v>
      </c>
      <c r="F345" s="66">
        <f>IF(C345&lt;&gt;0,D345/C345,"-")</f>
        <v>1.0111841300908297</v>
      </c>
      <c r="G345" s="66">
        <f>IF(E345&lt;&gt;0,D345/E345,"-")</f>
        <v>1.132374927787406</v>
      </c>
    </row>
    <row r="346" spans="1:7" s="11" customFormat="1" ht="30" customHeight="1" hidden="1">
      <c r="A346" s="93"/>
      <c r="B346" s="76"/>
      <c r="C346" s="52"/>
      <c r="D346" s="15"/>
      <c r="E346" s="34"/>
      <c r="F346" s="64"/>
      <c r="G346" s="64"/>
    </row>
    <row r="347" spans="1:7" s="11" customFormat="1" ht="409.5" customHeight="1" hidden="1">
      <c r="A347" s="96" t="s">
        <v>24</v>
      </c>
      <c r="B347" s="80" t="s">
        <v>93</v>
      </c>
      <c r="C347" s="47">
        <f>SUBTOTAL(9,C348:C360)</f>
        <v>19384.61</v>
      </c>
      <c r="D347" s="47">
        <f>SUBTOTAL(9,D348:D360)</f>
        <v>19601.41</v>
      </c>
      <c r="E347" s="47">
        <f>SUBTOTAL(9,E348:E360)</f>
        <v>17310</v>
      </c>
      <c r="F347" s="67">
        <f>IF(C347&lt;&gt;0,D347/C347,"-")</f>
        <v>1.0111841300908297</v>
      </c>
      <c r="G347" s="67">
        <f>IF(E347&lt;&gt;0,D347/E347,"-")</f>
        <v>1.132374927787406</v>
      </c>
    </row>
    <row r="348" spans="1:7" s="11" customFormat="1" ht="30" customHeight="1" hidden="1">
      <c r="A348" s="93"/>
      <c r="B348" s="76"/>
      <c r="C348" s="52"/>
      <c r="D348" s="16"/>
      <c r="E348" s="34"/>
      <c r="F348" s="64"/>
      <c r="G348" s="64"/>
    </row>
    <row r="349" spans="1:7" s="11" customFormat="1" ht="409.5" customHeight="1" hidden="1">
      <c r="A349" s="97" t="s">
        <v>24</v>
      </c>
      <c r="B349" s="81" t="s">
        <v>93</v>
      </c>
      <c r="C349" s="48">
        <f>SUBTOTAL(9,C350:C359)</f>
        <v>19384.61</v>
      </c>
      <c r="D349" s="48">
        <f>SUBTOTAL(9,D350:D359)</f>
        <v>19601.41</v>
      </c>
      <c r="E349" s="48">
        <f>SUBTOTAL(9,E350:E359)</f>
        <v>17310</v>
      </c>
      <c r="F349" s="68">
        <f>IF(C349&lt;&gt;0,D349/C349,"-")</f>
        <v>1.0111841300908297</v>
      </c>
      <c r="G349" s="68">
        <f>IF(E349&lt;&gt;0,D349/E349,"-")</f>
        <v>1.132374927787406</v>
      </c>
    </row>
    <row r="350" spans="1:7" s="11" customFormat="1" ht="30" customHeight="1" hidden="1">
      <c r="A350" s="93"/>
      <c r="B350" s="76"/>
      <c r="C350" s="52"/>
      <c r="D350" s="17"/>
      <c r="E350" s="34"/>
      <c r="F350" s="64"/>
      <c r="G350" s="64"/>
    </row>
    <row r="351" spans="1:7" s="11" customFormat="1" ht="409.5" customHeight="1" hidden="1">
      <c r="A351" s="98" t="s">
        <v>24</v>
      </c>
      <c r="B351" s="82" t="s">
        <v>93</v>
      </c>
      <c r="C351" s="44">
        <f>SUBTOTAL(9,C352:C358)</f>
        <v>19384.61</v>
      </c>
      <c r="D351" s="44">
        <f>SUBTOTAL(9,D352:D358)</f>
        <v>19601.41</v>
      </c>
      <c r="E351" s="44">
        <f>SUBTOTAL(9,E352:E358)</f>
        <v>17310</v>
      </c>
      <c r="F351" s="69">
        <f>IF(C351&lt;&gt;0,D351/C351,"-")</f>
        <v>1.0111841300908297</v>
      </c>
      <c r="G351" s="69">
        <f>IF(E351&lt;&gt;0,D351/E351,"-")</f>
        <v>1.132374927787406</v>
      </c>
    </row>
    <row r="352" spans="1:7" s="11" customFormat="1" ht="22.5" customHeight="1" hidden="1">
      <c r="A352" s="93"/>
      <c r="B352" s="76"/>
      <c r="C352" s="52"/>
      <c r="D352" s="17"/>
      <c r="E352" s="17"/>
      <c r="F352" s="70"/>
      <c r="G352" s="70"/>
    </row>
    <row r="353" spans="1:7" s="11" customFormat="1" ht="409.5" customHeight="1" hidden="1">
      <c r="A353" s="99" t="s">
        <v>24</v>
      </c>
      <c r="B353" s="83" t="s">
        <v>93</v>
      </c>
      <c r="C353" s="17">
        <f>SUBTOTAL(9,C354:C357)</f>
        <v>19384.61</v>
      </c>
      <c r="D353" s="17">
        <f>SUBTOTAL(9,D354:D357)</f>
        <v>19601.41</v>
      </c>
      <c r="E353" s="17">
        <f>SUBTOTAL(9,E354:E357)</f>
        <v>17310</v>
      </c>
      <c r="F353" s="70">
        <f>IF(C353&lt;&gt;0,D353/C353,"-")</f>
        <v>1.0111841300908297</v>
      </c>
      <c r="G353" s="70">
        <f>IF(E353&lt;&gt;0,D353/E353,"-")</f>
        <v>1.132374927787406</v>
      </c>
    </row>
    <row r="354" spans="1:7" ht="30" customHeight="1" hidden="1">
      <c r="A354" s="100"/>
      <c r="B354" s="10"/>
      <c r="C354" s="53"/>
      <c r="D354" s="35"/>
      <c r="E354" s="36"/>
      <c r="F354" s="71"/>
      <c r="G354" s="71"/>
    </row>
    <row r="355" spans="1:7" ht="15" customHeight="1">
      <c r="A355" s="101" t="s">
        <v>65</v>
      </c>
      <c r="B355" s="84" t="s">
        <v>125</v>
      </c>
      <c r="C355" s="3">
        <v>3390.41</v>
      </c>
      <c r="D355" s="3">
        <v>14455.51</v>
      </c>
      <c r="E355" s="3">
        <v>12010</v>
      </c>
      <c r="F355" s="61">
        <f>IF(C355&lt;&gt;0,0/C355,"-")</f>
        <v>0</v>
      </c>
      <c r="G355" s="61">
        <f>IF(E355&lt;&gt;0,D355/E355,"-")</f>
        <v>1.203622814321399</v>
      </c>
    </row>
    <row r="356" spans="1:7" ht="15" customHeight="1">
      <c r="A356" s="101" t="s">
        <v>66</v>
      </c>
      <c r="B356" s="84" t="s">
        <v>139</v>
      </c>
      <c r="C356" s="3">
        <v>15994.2</v>
      </c>
      <c r="D356" s="3">
        <v>5145.9</v>
      </c>
      <c r="E356" s="3">
        <v>5300</v>
      </c>
      <c r="F356" s="61">
        <f>IF(C356&lt;&gt;0,0/C356,"-")</f>
        <v>0</v>
      </c>
      <c r="G356" s="61">
        <f>IF(E356&lt;&gt;0,D356/E356,"-")</f>
        <v>0.9709245283018867</v>
      </c>
    </row>
    <row r="357" spans="1:7" ht="15" hidden="1">
      <c r="A357" s="10"/>
      <c r="B357" s="10"/>
      <c r="C357" s="53"/>
      <c r="D357" s="3"/>
      <c r="E357" s="3"/>
      <c r="F357" s="61"/>
      <c r="G357" s="61"/>
    </row>
    <row r="358" spans="1:7" ht="15" hidden="1">
      <c r="A358" s="1"/>
      <c r="B358" s="1"/>
      <c r="C358" s="6"/>
      <c r="D358" s="6"/>
      <c r="E358" s="36"/>
      <c r="F358" s="71"/>
      <c r="G358" s="71"/>
    </row>
    <row r="359" spans="1:7" ht="19.5" customHeight="1" hidden="1">
      <c r="A359" s="1"/>
      <c r="B359" s="1"/>
      <c r="C359" s="6"/>
      <c r="D359" s="6"/>
      <c r="E359" s="36"/>
      <c r="F359" s="71"/>
      <c r="G359" s="71"/>
    </row>
    <row r="360" spans="1:7" ht="19.5" customHeight="1" hidden="1">
      <c r="A360" s="1"/>
      <c r="B360" s="1"/>
      <c r="C360" s="6"/>
      <c r="D360" s="6"/>
      <c r="E360" s="36"/>
      <c r="F360" s="71"/>
      <c r="G360" s="71"/>
    </row>
    <row r="361" spans="1:7" ht="19.5" customHeight="1" hidden="1">
      <c r="A361" s="1"/>
      <c r="B361" s="1"/>
      <c r="C361" s="6"/>
      <c r="D361" s="6"/>
      <c r="E361" s="36"/>
      <c r="F361" s="71"/>
      <c r="G361" s="71"/>
    </row>
    <row r="362" spans="1:7" ht="19.5" customHeight="1" hidden="1">
      <c r="A362" s="1"/>
      <c r="B362" s="1"/>
      <c r="C362" s="6"/>
      <c r="D362" s="6"/>
      <c r="E362" s="36"/>
      <c r="F362" s="71"/>
      <c r="G362" s="71"/>
    </row>
    <row r="363" spans="1:7" s="24" customFormat="1" ht="18" customHeight="1">
      <c r="A363" s="94" t="s">
        <v>25</v>
      </c>
      <c r="B363" s="78" t="s">
        <v>145</v>
      </c>
      <c r="C363" s="40">
        <f>SUBTOTAL(9,C364:C381)</f>
        <v>0</v>
      </c>
      <c r="D363" s="40">
        <f>SUBTOTAL(9,D364:D381)</f>
        <v>79.85</v>
      </c>
      <c r="E363" s="40">
        <f>SUBTOTAL(9,E364:E381)</f>
        <v>400</v>
      </c>
      <c r="F363" s="65" t="str">
        <f>IF(C363&lt;&gt;0,D363/C363,"-")</f>
        <v>-</v>
      </c>
      <c r="G363" s="65">
        <f>IF(E363&lt;&gt;0,D363/E363,"-")</f>
        <v>0.199625</v>
      </c>
    </row>
    <row r="364" spans="1:7" s="11" customFormat="1" ht="30" customHeight="1" hidden="1">
      <c r="A364" s="93"/>
      <c r="B364" s="76"/>
      <c r="C364" s="52"/>
      <c r="D364" s="14"/>
      <c r="E364" s="34"/>
      <c r="F364" s="64"/>
      <c r="G364" s="64"/>
    </row>
    <row r="365" spans="1:7" s="11" customFormat="1" ht="409.5" customHeight="1" hidden="1">
      <c r="A365" s="95" t="s">
        <v>25</v>
      </c>
      <c r="B365" s="79" t="s">
        <v>145</v>
      </c>
      <c r="C365" s="43">
        <f>SUBTOTAL(9,C366:C380)</f>
        <v>0</v>
      </c>
      <c r="D365" s="43">
        <f>SUBTOTAL(9,D366:D380)</f>
        <v>79.85</v>
      </c>
      <c r="E365" s="43">
        <f>SUBTOTAL(9,E366:E380)</f>
        <v>400</v>
      </c>
      <c r="F365" s="66" t="str">
        <f>IF(C365&lt;&gt;0,D365/C365,"-")</f>
        <v>-</v>
      </c>
      <c r="G365" s="66">
        <f>IF(E365&lt;&gt;0,D365/E365,"-")</f>
        <v>0.199625</v>
      </c>
    </row>
    <row r="366" spans="1:7" s="11" customFormat="1" ht="30" customHeight="1" hidden="1">
      <c r="A366" s="93"/>
      <c r="B366" s="76"/>
      <c r="C366" s="52"/>
      <c r="D366" s="15"/>
      <c r="E366" s="34"/>
      <c r="F366" s="64"/>
      <c r="G366" s="64"/>
    </row>
    <row r="367" spans="1:7" s="11" customFormat="1" ht="409.5" customHeight="1" hidden="1">
      <c r="A367" s="96" t="s">
        <v>25</v>
      </c>
      <c r="B367" s="80" t="s">
        <v>145</v>
      </c>
      <c r="C367" s="47">
        <f>SUBTOTAL(9,C368:C379)</f>
        <v>0</v>
      </c>
      <c r="D367" s="47">
        <f>SUBTOTAL(9,D368:D379)</f>
        <v>79.85</v>
      </c>
      <c r="E367" s="47">
        <f>SUBTOTAL(9,E368:E379)</f>
        <v>400</v>
      </c>
      <c r="F367" s="67" t="str">
        <f>IF(C367&lt;&gt;0,D367/C367,"-")</f>
        <v>-</v>
      </c>
      <c r="G367" s="67">
        <f>IF(E367&lt;&gt;0,D367/E367,"-")</f>
        <v>0.199625</v>
      </c>
    </row>
    <row r="368" spans="1:7" s="11" customFormat="1" ht="30" customHeight="1" hidden="1">
      <c r="A368" s="93"/>
      <c r="B368" s="76"/>
      <c r="C368" s="52"/>
      <c r="D368" s="16"/>
      <c r="E368" s="34"/>
      <c r="F368" s="64"/>
      <c r="G368" s="64"/>
    </row>
    <row r="369" spans="1:7" s="11" customFormat="1" ht="409.5" customHeight="1" hidden="1">
      <c r="A369" s="97" t="s">
        <v>25</v>
      </c>
      <c r="B369" s="81" t="s">
        <v>145</v>
      </c>
      <c r="C369" s="48">
        <f>SUBTOTAL(9,C370:C378)</f>
        <v>0</v>
      </c>
      <c r="D369" s="48">
        <f>SUBTOTAL(9,D370:D378)</f>
        <v>79.85</v>
      </c>
      <c r="E369" s="48">
        <f>SUBTOTAL(9,E370:E378)</f>
        <v>400</v>
      </c>
      <c r="F369" s="68" t="str">
        <f>IF(C369&lt;&gt;0,D369/C369,"-")</f>
        <v>-</v>
      </c>
      <c r="G369" s="68">
        <f>IF(E369&lt;&gt;0,D369/E369,"-")</f>
        <v>0.199625</v>
      </c>
    </row>
    <row r="370" spans="1:7" s="11" customFormat="1" ht="30" customHeight="1" hidden="1">
      <c r="A370" s="93"/>
      <c r="B370" s="76"/>
      <c r="C370" s="52"/>
      <c r="D370" s="17"/>
      <c r="E370" s="34"/>
      <c r="F370" s="64"/>
      <c r="G370" s="64"/>
    </row>
    <row r="371" spans="1:7" s="11" customFormat="1" ht="409.5" customHeight="1" hidden="1">
      <c r="A371" s="98" t="s">
        <v>25</v>
      </c>
      <c r="B371" s="82" t="s">
        <v>145</v>
      </c>
      <c r="C371" s="44">
        <f>SUBTOTAL(9,C372:C377)</f>
        <v>0</v>
      </c>
      <c r="D371" s="44">
        <f>SUBTOTAL(9,D372:D377)</f>
        <v>79.85</v>
      </c>
      <c r="E371" s="44">
        <f>SUBTOTAL(9,E372:E377)</f>
        <v>400</v>
      </c>
      <c r="F371" s="69" t="str">
        <f>IF(C371&lt;&gt;0,D371/C371,"-")</f>
        <v>-</v>
      </c>
      <c r="G371" s="69">
        <f>IF(E371&lt;&gt;0,D371/E371,"-")</f>
        <v>0.199625</v>
      </c>
    </row>
    <row r="372" spans="1:7" s="11" customFormat="1" ht="22.5" customHeight="1" hidden="1">
      <c r="A372" s="93"/>
      <c r="B372" s="76"/>
      <c r="C372" s="52"/>
      <c r="D372" s="17"/>
      <c r="E372" s="17"/>
      <c r="F372" s="70"/>
      <c r="G372" s="70"/>
    </row>
    <row r="373" spans="1:7" s="11" customFormat="1" ht="409.5" customHeight="1" hidden="1">
      <c r="A373" s="99" t="s">
        <v>25</v>
      </c>
      <c r="B373" s="83" t="s">
        <v>145</v>
      </c>
      <c r="C373" s="17">
        <f>SUBTOTAL(9,C374:C376)</f>
        <v>0</v>
      </c>
      <c r="D373" s="17">
        <f>SUBTOTAL(9,D374:D376)</f>
        <v>79.85</v>
      </c>
      <c r="E373" s="17">
        <f>SUBTOTAL(9,E374:E376)</f>
        <v>400</v>
      </c>
      <c r="F373" s="70" t="str">
        <f>IF(C373&lt;&gt;0,D373/C373,"-")</f>
        <v>-</v>
      </c>
      <c r="G373" s="70">
        <f>IF(E373&lt;&gt;0,D373/E373,"-")</f>
        <v>0.199625</v>
      </c>
    </row>
    <row r="374" spans="1:7" ht="30" customHeight="1" hidden="1">
      <c r="A374" s="100"/>
      <c r="B374" s="10"/>
      <c r="C374" s="53"/>
      <c r="D374" s="35"/>
      <c r="E374" s="36"/>
      <c r="F374" s="71"/>
      <c r="G374" s="71"/>
    </row>
    <row r="375" spans="1:7" ht="15" customHeight="1">
      <c r="A375" s="101" t="s">
        <v>67</v>
      </c>
      <c r="B375" s="84" t="s">
        <v>76</v>
      </c>
      <c r="C375" s="3">
        <v>0</v>
      </c>
      <c r="D375" s="3">
        <v>79.85</v>
      </c>
      <c r="E375" s="3">
        <v>400</v>
      </c>
      <c r="F375" s="61" t="str">
        <f>IF(C375&lt;&gt;0,0/C375,"-")</f>
        <v>-</v>
      </c>
      <c r="G375" s="61">
        <f>IF(E375&lt;&gt;0,D375/E375,"-")</f>
        <v>0.199625</v>
      </c>
    </row>
    <row r="376" spans="1:7" ht="15" hidden="1">
      <c r="A376" s="10"/>
      <c r="B376" s="10"/>
      <c r="C376" s="53"/>
      <c r="D376" s="3"/>
      <c r="E376" s="3"/>
      <c r="F376" s="61"/>
      <c r="G376" s="61"/>
    </row>
    <row r="377" spans="1:7" ht="15" hidden="1">
      <c r="A377" s="1"/>
      <c r="B377" s="1"/>
      <c r="C377" s="6"/>
      <c r="D377" s="6"/>
      <c r="E377" s="36"/>
      <c r="F377" s="71"/>
      <c r="G377" s="71"/>
    </row>
    <row r="378" spans="1:7" ht="19.5" customHeight="1" hidden="1">
      <c r="A378" s="1"/>
      <c r="B378" s="1"/>
      <c r="C378" s="6"/>
      <c r="D378" s="6"/>
      <c r="E378" s="36"/>
      <c r="F378" s="71"/>
      <c r="G378" s="71"/>
    </row>
    <row r="379" spans="1:7" ht="19.5" customHeight="1" hidden="1">
      <c r="A379" s="1"/>
      <c r="B379" s="1"/>
      <c r="C379" s="6"/>
      <c r="D379" s="6"/>
      <c r="E379" s="36"/>
      <c r="F379" s="71"/>
      <c r="G379" s="71"/>
    </row>
    <row r="380" spans="1:7" ht="19.5" customHeight="1" hidden="1">
      <c r="A380" s="1"/>
      <c r="B380" s="1"/>
      <c r="C380" s="6"/>
      <c r="D380" s="6"/>
      <c r="E380" s="36"/>
      <c r="F380" s="71"/>
      <c r="G380" s="71"/>
    </row>
    <row r="381" spans="1:7" ht="19.5" customHeight="1" hidden="1">
      <c r="A381" s="1"/>
      <c r="B381" s="1"/>
      <c r="C381" s="6"/>
      <c r="D381" s="6"/>
      <c r="E381" s="36"/>
      <c r="F381" s="71"/>
      <c r="G381" s="71"/>
    </row>
    <row r="382" spans="1:7" ht="19.5" customHeight="1" hidden="1">
      <c r="A382" s="1"/>
      <c r="B382" s="1"/>
      <c r="C382" s="6"/>
      <c r="D382" s="6"/>
      <c r="E382" s="36"/>
      <c r="F382" s="71"/>
      <c r="G382" s="71"/>
    </row>
    <row r="383" spans="1:7" ht="15" hidden="1">
      <c r="A383" s="1"/>
      <c r="B383" s="1"/>
      <c r="C383" s="6"/>
      <c r="D383" s="6"/>
      <c r="E383" s="36"/>
      <c r="F383" s="71"/>
      <c r="G383" s="71"/>
    </row>
    <row r="384" spans="1:7" ht="15" hidden="1">
      <c r="A384" s="1"/>
      <c r="B384" s="1"/>
      <c r="C384" s="6"/>
      <c r="D384" s="6"/>
      <c r="E384" s="36"/>
      <c r="F384" s="71"/>
      <c r="G384" s="71"/>
    </row>
    <row r="385" spans="1:7" ht="15.75">
      <c r="A385" s="19">
        <v>45</v>
      </c>
      <c r="B385" s="106" t="s">
        <v>162</v>
      </c>
      <c r="C385" s="49">
        <v>3355</v>
      </c>
      <c r="D385" s="49">
        <f>D386</f>
        <v>4289.43</v>
      </c>
      <c r="E385" s="107">
        <v>0</v>
      </c>
      <c r="F385" s="110" t="s">
        <v>160</v>
      </c>
      <c r="G385" s="110" t="s">
        <v>160</v>
      </c>
    </row>
    <row r="386" spans="1:7" ht="15">
      <c r="A386" s="23">
        <v>451</v>
      </c>
      <c r="B386" s="108" t="s">
        <v>163</v>
      </c>
      <c r="C386" s="3">
        <v>3355</v>
      </c>
      <c r="D386" s="3">
        <v>4289.43</v>
      </c>
      <c r="E386" s="109">
        <v>0</v>
      </c>
      <c r="F386" s="111" t="s">
        <v>160</v>
      </c>
      <c r="G386" s="111" t="s">
        <v>160</v>
      </c>
    </row>
    <row r="387" spans="1:7" ht="15">
      <c r="A387" s="23">
        <v>4511</v>
      </c>
      <c r="B387" s="108" t="s">
        <v>163</v>
      </c>
      <c r="C387" s="3">
        <v>3355</v>
      </c>
      <c r="D387" s="3">
        <v>4289.43</v>
      </c>
      <c r="E387" s="109">
        <v>0</v>
      </c>
      <c r="F387" s="111" t="s">
        <v>160</v>
      </c>
      <c r="G387" s="111" t="s">
        <v>160</v>
      </c>
    </row>
    <row r="388" spans="1:7" ht="27.75" customHeight="1">
      <c r="A388" s="28" t="s">
        <v>82</v>
      </c>
      <c r="B388" s="28"/>
      <c r="C388" s="37">
        <f>SUBTOTAL(9,C108:C385)</f>
        <v>296793.55999999994</v>
      </c>
      <c r="D388" s="37">
        <f>D92+D298</f>
        <v>789768.54</v>
      </c>
      <c r="E388" s="37">
        <f>SUBTOTAL(9,E108:E384)</f>
        <v>1901263</v>
      </c>
      <c r="F388" s="72">
        <f>IF(C388&lt;&gt;0,D388/C388,"-")</f>
        <v>2.6610029543767735</v>
      </c>
      <c r="G388" s="72">
        <f>IF(E388&lt;&gt;0,D388/E388,"-")</f>
        <v>0.4153915265799629</v>
      </c>
    </row>
    <row r="389" spans="1:7" ht="15">
      <c r="A389" s="1"/>
      <c r="B389" s="1"/>
      <c r="C389" s="1"/>
      <c r="D389" s="1"/>
      <c r="E389" s="1"/>
      <c r="F389" s="1"/>
      <c r="G389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7"/>
  <sheetViews>
    <sheetView zoomScalePageLayoutView="0" workbookViewId="0" topLeftCell="A4">
      <selection activeCell="D176" sqref="D176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5" width="18.7109375" style="0" customWidth="1"/>
    <col min="6" max="7" width="10.7109375" style="0" customWidth="1"/>
  </cols>
  <sheetData>
    <row r="1" ht="12" customHeight="1"/>
    <row r="2" spans="1:4" ht="18">
      <c r="A2" s="5" t="s">
        <v>101</v>
      </c>
      <c r="B2" s="2"/>
      <c r="C2" s="2"/>
      <c r="D2" s="2"/>
    </row>
    <row r="3" spans="1:7" ht="20.25" customHeight="1">
      <c r="A3" s="4"/>
      <c r="B3" s="9"/>
      <c r="C3" s="9"/>
      <c r="D3" s="9"/>
      <c r="E3" s="9"/>
      <c r="F3" s="9"/>
      <c r="G3" s="9"/>
    </row>
    <row r="4" spans="1:7" ht="20.25" customHeight="1">
      <c r="A4" s="113" t="s">
        <v>178</v>
      </c>
      <c r="B4" s="113"/>
      <c r="C4" s="113"/>
      <c r="D4" s="113"/>
      <c r="E4" s="9"/>
      <c r="F4" s="9"/>
      <c r="G4" s="9"/>
    </row>
    <row r="5" spans="1:7" ht="20.25" customHeight="1">
      <c r="A5" s="9"/>
      <c r="B5" s="9"/>
      <c r="C5" s="9"/>
      <c r="D5" s="9"/>
      <c r="E5" s="9"/>
      <c r="F5" s="9"/>
      <c r="G5" s="9"/>
    </row>
    <row r="6" spans="1:7" ht="63.75" customHeight="1">
      <c r="A6" s="238" t="s">
        <v>119</v>
      </c>
      <c r="B6" s="239"/>
      <c r="C6" s="7" t="s">
        <v>224</v>
      </c>
      <c r="D6" s="7" t="s">
        <v>225</v>
      </c>
      <c r="E6" s="7" t="s">
        <v>226</v>
      </c>
      <c r="F6" s="7" t="s">
        <v>140</v>
      </c>
      <c r="G6" s="7" t="s">
        <v>128</v>
      </c>
    </row>
    <row r="7" spans="1:7" s="31" customFormat="1" ht="409.5" customHeight="1" hidden="1">
      <c r="A7" s="25" t="s">
        <v>165</v>
      </c>
      <c r="B7" s="25" t="s">
        <v>166</v>
      </c>
      <c r="C7" s="27">
        <f>SUBTOTAL(9,C8:C22)</f>
        <v>178940.72</v>
      </c>
      <c r="D7" s="27">
        <f>SUBTOTAL(9,D8:D22)</f>
        <v>345599.23</v>
      </c>
      <c r="E7" s="27">
        <f>SUBTOTAL(9,E8:E22)</f>
        <v>1261312</v>
      </c>
      <c r="F7" s="54">
        <f>IF(C7&lt;&gt;0,D7/C7,"-")</f>
        <v>1.9313615704687004</v>
      </c>
      <c r="G7" s="54">
        <f>IF(E7&lt;&gt;0,D7/E7,"-")</f>
        <v>0.2739997954510858</v>
      </c>
    </row>
    <row r="8" spans="1:7" s="31" customFormat="1" ht="20.25" customHeight="1" hidden="1">
      <c r="A8" s="19"/>
      <c r="B8" s="18"/>
      <c r="C8" s="49"/>
      <c r="D8" s="49"/>
      <c r="E8" s="49"/>
      <c r="F8" s="55"/>
      <c r="G8" s="55"/>
    </row>
    <row r="9" spans="1:7" s="32" customFormat="1" ht="409.5" customHeight="1" hidden="1">
      <c r="A9" s="29" t="s">
        <v>165</v>
      </c>
      <c r="B9" s="29" t="s">
        <v>166</v>
      </c>
      <c r="C9" s="30">
        <f>SUBTOTAL(9,C10:C21)</f>
        <v>178940.72</v>
      </c>
      <c r="D9" s="30">
        <f>SUBTOTAL(9,D10:D21)</f>
        <v>345599.23</v>
      </c>
      <c r="E9" s="30">
        <f>SUBTOTAL(9,E10:E21)</f>
        <v>1261312</v>
      </c>
      <c r="F9" s="56">
        <f>IF(C9&lt;&gt;0,D9/C9,"-")</f>
        <v>1.9313615704687004</v>
      </c>
      <c r="G9" s="56">
        <f>IF(E9&lt;&gt;0,D9/E9,"-")</f>
        <v>0.2739997954510858</v>
      </c>
    </row>
    <row r="10" spans="1:7" ht="20.25" customHeight="1" hidden="1">
      <c r="A10" s="89"/>
      <c r="B10" s="9"/>
      <c r="C10" s="50"/>
      <c r="D10" s="50"/>
      <c r="E10" s="50"/>
      <c r="F10" s="57"/>
      <c r="G10" s="57"/>
    </row>
    <row r="11" spans="1:7" ht="409.5" customHeight="1" hidden="1">
      <c r="A11" s="38" t="s">
        <v>165</v>
      </c>
      <c r="B11" s="38" t="s">
        <v>166</v>
      </c>
      <c r="C11" s="39">
        <f>SUBTOTAL(9,C12:C20)</f>
        <v>178940.72</v>
      </c>
      <c r="D11" s="39">
        <f>SUBTOTAL(9,D12:D20)</f>
        <v>345599.23</v>
      </c>
      <c r="E11" s="39">
        <f>SUBTOTAL(9,E12:E20)</f>
        <v>1261312</v>
      </c>
      <c r="F11" s="58">
        <f>IF(C11&lt;&gt;0,D11/C11,"-")</f>
        <v>1.9313615704687004</v>
      </c>
      <c r="G11" s="58">
        <f>IF(E11&lt;&gt;0,D11/E11,"-")</f>
        <v>0.2739997954510858</v>
      </c>
    </row>
    <row r="12" spans="1:7" ht="20.25" customHeight="1" hidden="1">
      <c r="A12" s="89"/>
      <c r="B12" s="9"/>
      <c r="C12" s="50"/>
      <c r="D12" s="50"/>
      <c r="E12" s="50"/>
      <c r="F12" s="57"/>
      <c r="G12" s="57"/>
    </row>
    <row r="13" spans="1:7" s="21" customFormat="1" ht="409.5" customHeight="1" hidden="1">
      <c r="A13" s="41" t="s">
        <v>165</v>
      </c>
      <c r="B13" s="41" t="s">
        <v>166</v>
      </c>
      <c r="C13" s="42">
        <f>SUBTOTAL(9,C14:C19)</f>
        <v>178940.72</v>
      </c>
      <c r="D13" s="42">
        <f>SUBTOTAL(9,D14:D19)</f>
        <v>345599.23</v>
      </c>
      <c r="E13" s="42">
        <f>SUBTOTAL(9,E14:E19)</f>
        <v>1261312</v>
      </c>
      <c r="F13" s="59">
        <f>IF(C13&lt;&gt;0,D13/C13,"-")</f>
        <v>1.9313615704687004</v>
      </c>
      <c r="G13" s="59">
        <f>IF(E13&lt;&gt;0,D13/E13,"-")</f>
        <v>0.2739997954510858</v>
      </c>
    </row>
    <row r="14" spans="1:7" ht="20.25" customHeight="1" hidden="1">
      <c r="A14" s="89"/>
      <c r="B14" s="9"/>
      <c r="C14" s="50"/>
      <c r="D14" s="50"/>
      <c r="E14" s="50"/>
      <c r="F14" s="57"/>
      <c r="G14" s="57"/>
    </row>
    <row r="15" spans="1:7" s="20" customFormat="1" ht="409.5" customHeight="1" hidden="1">
      <c r="A15" s="45" t="s">
        <v>165</v>
      </c>
      <c r="B15" s="45" t="s">
        <v>166</v>
      </c>
      <c r="C15" s="46">
        <f>SUBTOTAL(9,C16:C18)</f>
        <v>178940.72</v>
      </c>
      <c r="D15" s="46">
        <f>SUBTOTAL(9,D16:D18)</f>
        <v>345599.23</v>
      </c>
      <c r="E15" s="46">
        <f>SUBTOTAL(9,E16:E18)</f>
        <v>1261312</v>
      </c>
      <c r="F15" s="60">
        <f>IF(C15&lt;&gt;0,D15/C15,"-")</f>
        <v>1.9313615704687004</v>
      </c>
      <c r="G15" s="60">
        <f>IF(E15&lt;&gt;0,D15/E15,"-")</f>
        <v>0.2739997954510858</v>
      </c>
    </row>
    <row r="16" spans="1:7" ht="20.25" customHeight="1" hidden="1">
      <c r="A16" s="89"/>
      <c r="B16" s="9"/>
      <c r="C16" s="50"/>
      <c r="D16" s="50"/>
      <c r="E16" s="50"/>
      <c r="F16" s="57"/>
      <c r="G16" s="57"/>
    </row>
    <row r="17" spans="1:7" s="20" customFormat="1" ht="15" customHeight="1">
      <c r="A17" s="23" t="s">
        <v>165</v>
      </c>
      <c r="B17" s="23" t="s">
        <v>166</v>
      </c>
      <c r="C17" s="3">
        <v>178940.72</v>
      </c>
      <c r="D17" s="3">
        <v>345599.23</v>
      </c>
      <c r="E17" s="3">
        <v>1261312</v>
      </c>
      <c r="F17" s="61">
        <f>IF(C17&lt;&gt;0,D17/C17,"-")</f>
        <v>1.9313615704687004</v>
      </c>
      <c r="G17" s="61">
        <f>IF(E17&lt;&gt;0,D17/E17,"-")</f>
        <v>0.2739997954510858</v>
      </c>
    </row>
    <row r="18" spans="1:7" ht="20.25" customHeight="1" hidden="1">
      <c r="A18" s="18"/>
      <c r="B18" s="19"/>
      <c r="C18" s="49"/>
      <c r="D18" s="50"/>
      <c r="E18" s="50"/>
      <c r="F18" s="57"/>
      <c r="G18" s="57"/>
    </row>
    <row r="19" spans="1:7" ht="20.25" customHeight="1" hidden="1">
      <c r="A19" s="18"/>
      <c r="B19" s="19"/>
      <c r="C19" s="49"/>
      <c r="D19" s="50"/>
      <c r="E19" s="50"/>
      <c r="F19" s="57"/>
      <c r="G19" s="57"/>
    </row>
    <row r="20" spans="1:7" ht="20.25" customHeight="1" hidden="1">
      <c r="A20" s="18"/>
      <c r="B20" s="19"/>
      <c r="C20" s="49"/>
      <c r="D20" s="50"/>
      <c r="E20" s="50"/>
      <c r="F20" s="57"/>
      <c r="G20" s="57"/>
    </row>
    <row r="21" spans="1:7" ht="20.25" customHeight="1" hidden="1">
      <c r="A21" s="18"/>
      <c r="B21" s="19"/>
      <c r="C21" s="49"/>
      <c r="D21" s="50"/>
      <c r="E21" s="50"/>
      <c r="F21" s="57"/>
      <c r="G21" s="57"/>
    </row>
    <row r="22" spans="1:7" ht="20.25" customHeight="1" hidden="1">
      <c r="A22" s="9"/>
      <c r="B22" s="9"/>
      <c r="C22" s="50"/>
      <c r="D22" s="50"/>
      <c r="E22" s="50"/>
      <c r="F22" s="57"/>
      <c r="G22" s="57"/>
    </row>
    <row r="23" spans="1:7" s="31" customFormat="1" ht="409.5" customHeight="1" hidden="1">
      <c r="A23" s="25" t="s">
        <v>3</v>
      </c>
      <c r="B23" s="25" t="s">
        <v>167</v>
      </c>
      <c r="C23" s="27">
        <f>SUBTOTAL(9,C24:C38)</f>
        <v>52774.85</v>
      </c>
      <c r="D23" s="27">
        <f>SUBTOTAL(9,D24:D38)</f>
        <v>60236.22</v>
      </c>
      <c r="E23" s="27">
        <f>SUBTOTAL(9,E24:E38)</f>
        <v>86000</v>
      </c>
      <c r="F23" s="54">
        <f>IF(C23&lt;&gt;0,D23/C23,"-")</f>
        <v>1.141381169250126</v>
      </c>
      <c r="G23" s="54">
        <f>IF(E23&lt;&gt;0,D23/E23,"-")</f>
        <v>0.7004211627906977</v>
      </c>
    </row>
    <row r="24" spans="1:7" s="31" customFormat="1" ht="20.25" customHeight="1" hidden="1">
      <c r="A24" s="19"/>
      <c r="B24" s="18"/>
      <c r="C24" s="49"/>
      <c r="D24" s="49"/>
      <c r="E24" s="49"/>
      <c r="F24" s="55"/>
      <c r="G24" s="55"/>
    </row>
    <row r="25" spans="1:7" s="32" customFormat="1" ht="409.5" customHeight="1" hidden="1">
      <c r="A25" s="29" t="s">
        <v>3</v>
      </c>
      <c r="B25" s="29" t="s">
        <v>167</v>
      </c>
      <c r="C25" s="30">
        <f>SUBTOTAL(9,C26:C37)</f>
        <v>52774.85</v>
      </c>
      <c r="D25" s="30">
        <f>SUBTOTAL(9,D26:D37)</f>
        <v>60236.22</v>
      </c>
      <c r="E25" s="30">
        <f>SUBTOTAL(9,E26:E37)</f>
        <v>86000</v>
      </c>
      <c r="F25" s="56">
        <f>IF(C25&lt;&gt;0,D25/C25,"-")</f>
        <v>1.141381169250126</v>
      </c>
      <c r="G25" s="56">
        <f>IF(E25&lt;&gt;0,D25/E25,"-")</f>
        <v>0.7004211627906977</v>
      </c>
    </row>
    <row r="26" spans="1:7" ht="20.25" customHeight="1" hidden="1">
      <c r="A26" s="89"/>
      <c r="B26" s="9"/>
      <c r="C26" s="50"/>
      <c r="D26" s="50"/>
      <c r="E26" s="50"/>
      <c r="F26" s="57"/>
      <c r="G26" s="57"/>
    </row>
    <row r="27" spans="1:7" ht="409.5" customHeight="1" hidden="1">
      <c r="A27" s="38" t="s">
        <v>3</v>
      </c>
      <c r="B27" s="38" t="s">
        <v>167</v>
      </c>
      <c r="C27" s="39">
        <f>SUBTOTAL(9,C28:C36)</f>
        <v>52774.85</v>
      </c>
      <c r="D27" s="39">
        <f>SUBTOTAL(9,D28:D36)</f>
        <v>60236.22</v>
      </c>
      <c r="E27" s="39">
        <f>SUBTOTAL(9,E28:E36)</f>
        <v>86000</v>
      </c>
      <c r="F27" s="58">
        <f>IF(C27&lt;&gt;0,D27/C27,"-")</f>
        <v>1.141381169250126</v>
      </c>
      <c r="G27" s="58">
        <f>IF(E27&lt;&gt;0,D27/E27,"-")</f>
        <v>0.7004211627906977</v>
      </c>
    </row>
    <row r="28" spans="1:7" ht="20.25" customHeight="1" hidden="1">
      <c r="A28" s="89"/>
      <c r="B28" s="9"/>
      <c r="C28" s="50"/>
      <c r="D28" s="50"/>
      <c r="E28" s="50"/>
      <c r="F28" s="57"/>
      <c r="G28" s="57"/>
    </row>
    <row r="29" spans="1:7" s="21" customFormat="1" ht="409.5" customHeight="1" hidden="1">
      <c r="A29" s="41" t="s">
        <v>3</v>
      </c>
      <c r="B29" s="41" t="s">
        <v>167</v>
      </c>
      <c r="C29" s="42">
        <f>SUBTOTAL(9,C30:C35)</f>
        <v>52774.85</v>
      </c>
      <c r="D29" s="42">
        <f>SUBTOTAL(9,D30:D35)</f>
        <v>60236.22</v>
      </c>
      <c r="E29" s="42">
        <f>SUBTOTAL(9,E30:E35)</f>
        <v>86000</v>
      </c>
      <c r="F29" s="59">
        <f>IF(C29&lt;&gt;0,D29/C29,"-")</f>
        <v>1.141381169250126</v>
      </c>
      <c r="G29" s="59">
        <f>IF(E29&lt;&gt;0,D29/E29,"-")</f>
        <v>0.7004211627906977</v>
      </c>
    </row>
    <row r="30" spans="1:7" ht="20.25" customHeight="1" hidden="1">
      <c r="A30" s="89"/>
      <c r="B30" s="9"/>
      <c r="C30" s="50"/>
      <c r="D30" s="50"/>
      <c r="E30" s="50"/>
      <c r="F30" s="57"/>
      <c r="G30" s="57"/>
    </row>
    <row r="31" spans="1:7" s="20" customFormat="1" ht="409.5" customHeight="1" hidden="1">
      <c r="A31" s="45" t="s">
        <v>3</v>
      </c>
      <c r="B31" s="45" t="s">
        <v>167</v>
      </c>
      <c r="C31" s="46">
        <f>SUBTOTAL(9,C32:C34)</f>
        <v>52774.85</v>
      </c>
      <c r="D31" s="46">
        <f>SUBTOTAL(9,D32:D34)</f>
        <v>60236.22</v>
      </c>
      <c r="E31" s="46">
        <f>SUBTOTAL(9,E32:E34)</f>
        <v>86000</v>
      </c>
      <c r="F31" s="60">
        <f>IF(C31&lt;&gt;0,D31/C31,"-")</f>
        <v>1.141381169250126</v>
      </c>
      <c r="G31" s="60">
        <f>IF(E31&lt;&gt;0,D31/E31,"-")</f>
        <v>0.7004211627906977</v>
      </c>
    </row>
    <row r="32" spans="1:7" ht="20.25" customHeight="1" hidden="1">
      <c r="A32" s="89"/>
      <c r="B32" s="9"/>
      <c r="C32" s="50"/>
      <c r="D32" s="50"/>
      <c r="E32" s="50"/>
      <c r="F32" s="57"/>
      <c r="G32" s="57"/>
    </row>
    <row r="33" spans="1:7" s="20" customFormat="1" ht="15" customHeight="1">
      <c r="A33" s="23" t="s">
        <v>3</v>
      </c>
      <c r="B33" s="23" t="s">
        <v>167</v>
      </c>
      <c r="C33" s="3">
        <v>52774.85</v>
      </c>
      <c r="D33" s="3">
        <v>60236.22</v>
      </c>
      <c r="E33" s="3">
        <v>86000</v>
      </c>
      <c r="F33" s="61">
        <f>IF(C33&lt;&gt;0,D33/C33,"-")</f>
        <v>1.141381169250126</v>
      </c>
      <c r="G33" s="61">
        <f>IF(E33&lt;&gt;0,D33/E33,"-")</f>
        <v>0.7004211627906977</v>
      </c>
    </row>
    <row r="34" spans="1:7" ht="20.25" customHeight="1" hidden="1">
      <c r="A34" s="18"/>
      <c r="B34" s="19"/>
      <c r="C34" s="49"/>
      <c r="D34" s="50"/>
      <c r="E34" s="50"/>
      <c r="F34" s="57"/>
      <c r="G34" s="57"/>
    </row>
    <row r="35" spans="1:7" ht="20.25" customHeight="1" hidden="1">
      <c r="A35" s="18"/>
      <c r="B35" s="19"/>
      <c r="C35" s="49"/>
      <c r="D35" s="50"/>
      <c r="E35" s="50"/>
      <c r="F35" s="57"/>
      <c r="G35" s="57"/>
    </row>
    <row r="36" spans="1:7" ht="20.25" customHeight="1" hidden="1">
      <c r="A36" s="18"/>
      <c r="B36" s="19"/>
      <c r="C36" s="49"/>
      <c r="D36" s="50"/>
      <c r="E36" s="50"/>
      <c r="F36" s="57"/>
      <c r="G36" s="57"/>
    </row>
    <row r="37" spans="1:7" ht="20.25" customHeight="1" hidden="1">
      <c r="A37" s="18"/>
      <c r="B37" s="19"/>
      <c r="C37" s="49"/>
      <c r="D37" s="50"/>
      <c r="E37" s="50"/>
      <c r="F37" s="57"/>
      <c r="G37" s="57"/>
    </row>
    <row r="38" spans="1:7" ht="20.25" customHeight="1" hidden="1">
      <c r="A38" s="9"/>
      <c r="B38" s="9"/>
      <c r="C38" s="50"/>
      <c r="D38" s="50"/>
      <c r="E38" s="50"/>
      <c r="F38" s="57"/>
      <c r="G38" s="57"/>
    </row>
    <row r="39" spans="1:7" s="31" customFormat="1" ht="409.5" customHeight="1" hidden="1">
      <c r="A39" s="25" t="s">
        <v>168</v>
      </c>
      <c r="B39" s="25" t="s">
        <v>169</v>
      </c>
      <c r="C39" s="27">
        <f>SUBTOTAL(9,C40:C54)</f>
        <v>161768.41999999998</v>
      </c>
      <c r="D39" s="27">
        <f>SUBTOTAL(9,D40:D54)</f>
        <v>171766.5</v>
      </c>
      <c r="E39" s="27">
        <f>SUBTOTAL(9,E40:E54)</f>
        <v>309020</v>
      </c>
      <c r="F39" s="54">
        <f>IF(C39&lt;&gt;0,D39/C39,"-")</f>
        <v>1.0618048936869138</v>
      </c>
      <c r="G39" s="54">
        <f>IF(E39&lt;&gt;0,D39/E39,"-")</f>
        <v>0.5558426639052488</v>
      </c>
    </row>
    <row r="40" spans="1:7" s="31" customFormat="1" ht="20.25" customHeight="1" hidden="1">
      <c r="A40" s="19"/>
      <c r="B40" s="18"/>
      <c r="C40" s="49"/>
      <c r="D40" s="49"/>
      <c r="E40" s="49"/>
      <c r="F40" s="55"/>
      <c r="G40" s="55"/>
    </row>
    <row r="41" spans="1:7" s="32" customFormat="1" ht="409.5" customHeight="1" hidden="1">
      <c r="A41" s="29" t="s">
        <v>168</v>
      </c>
      <c r="B41" s="29" t="s">
        <v>169</v>
      </c>
      <c r="C41" s="30">
        <f>SUBTOTAL(9,C42:C53)</f>
        <v>161768.41999999998</v>
      </c>
      <c r="D41" s="30">
        <f>SUBTOTAL(9,D42:D53)</f>
        <v>171766.5</v>
      </c>
      <c r="E41" s="30">
        <f>SUBTOTAL(9,E42:E53)</f>
        <v>309020</v>
      </c>
      <c r="F41" s="56">
        <f>IF(C41&lt;&gt;0,D41/C41,"-")</f>
        <v>1.0618048936869138</v>
      </c>
      <c r="G41" s="56">
        <f>IF(E41&lt;&gt;0,D41/E41,"-")</f>
        <v>0.5558426639052488</v>
      </c>
    </row>
    <row r="42" spans="1:7" ht="20.25" customHeight="1" hidden="1">
      <c r="A42" s="89"/>
      <c r="B42" s="9"/>
      <c r="C42" s="50"/>
      <c r="D42" s="50"/>
      <c r="E42" s="50"/>
      <c r="F42" s="57"/>
      <c r="G42" s="57"/>
    </row>
    <row r="43" spans="1:7" ht="409.5" customHeight="1" hidden="1">
      <c r="A43" s="38" t="s">
        <v>168</v>
      </c>
      <c r="B43" s="38" t="s">
        <v>169</v>
      </c>
      <c r="C43" s="39">
        <f>SUBTOTAL(9,C44:C52)</f>
        <v>161768.41999999998</v>
      </c>
      <c r="D43" s="39">
        <f>SUBTOTAL(9,D44:D52)</f>
        <v>171766.5</v>
      </c>
      <c r="E43" s="39">
        <f>SUBTOTAL(9,E44:E52)</f>
        <v>309020</v>
      </c>
      <c r="F43" s="58">
        <f>IF(C43&lt;&gt;0,D43/C43,"-")</f>
        <v>1.0618048936869138</v>
      </c>
      <c r="G43" s="58">
        <f>IF(E43&lt;&gt;0,D43/E43,"-")</f>
        <v>0.5558426639052488</v>
      </c>
    </row>
    <row r="44" spans="1:7" ht="20.25" customHeight="1" hidden="1">
      <c r="A44" s="89"/>
      <c r="B44" s="9"/>
      <c r="C44" s="50"/>
      <c r="D44" s="50"/>
      <c r="E44" s="50"/>
      <c r="F44" s="57"/>
      <c r="G44" s="57"/>
    </row>
    <row r="45" spans="1:7" s="21" customFormat="1" ht="409.5" customHeight="1" hidden="1">
      <c r="A45" s="41" t="s">
        <v>168</v>
      </c>
      <c r="B45" s="41" t="s">
        <v>169</v>
      </c>
      <c r="C45" s="42">
        <f>SUBTOTAL(9,C46:C51)</f>
        <v>161768.41999999998</v>
      </c>
      <c r="D45" s="42">
        <f>SUBTOTAL(9,D46:D51)</f>
        <v>171766.5</v>
      </c>
      <c r="E45" s="42">
        <f>SUBTOTAL(9,E46:E51)</f>
        <v>309020</v>
      </c>
      <c r="F45" s="59">
        <f>IF(C45&lt;&gt;0,D45/C45,"-")</f>
        <v>1.0618048936869138</v>
      </c>
      <c r="G45" s="59">
        <f>IF(E45&lt;&gt;0,D45/E45,"-")</f>
        <v>0.5558426639052488</v>
      </c>
    </row>
    <row r="46" spans="1:7" ht="20.25" customHeight="1" hidden="1">
      <c r="A46" s="89"/>
      <c r="B46" s="9"/>
      <c r="C46" s="50"/>
      <c r="D46" s="50"/>
      <c r="E46" s="50"/>
      <c r="F46" s="57"/>
      <c r="G46" s="57"/>
    </row>
    <row r="47" spans="1:7" s="20" customFormat="1" ht="409.5" customHeight="1" hidden="1">
      <c r="A47" s="45" t="s">
        <v>168</v>
      </c>
      <c r="B47" s="45" t="s">
        <v>169</v>
      </c>
      <c r="C47" s="46">
        <f>SUBTOTAL(9,C48:C50)</f>
        <v>161768.41999999998</v>
      </c>
      <c r="D47" s="46">
        <f>SUBTOTAL(9,D48:D50)</f>
        <v>171766.5</v>
      </c>
      <c r="E47" s="46">
        <f>SUBTOTAL(9,E48:E50)</f>
        <v>309020</v>
      </c>
      <c r="F47" s="60">
        <f>IF(C47&lt;&gt;0,D47/C47,"-")</f>
        <v>1.0618048936869138</v>
      </c>
      <c r="G47" s="60">
        <f>IF(E47&lt;&gt;0,D47/E47,"-")</f>
        <v>0.5558426639052488</v>
      </c>
    </row>
    <row r="48" spans="1:7" ht="20.25" customHeight="1" hidden="1">
      <c r="A48" s="89"/>
      <c r="B48" s="9"/>
      <c r="C48" s="50"/>
      <c r="D48" s="50"/>
      <c r="E48" s="50"/>
      <c r="F48" s="57"/>
      <c r="G48" s="57"/>
    </row>
    <row r="49" spans="1:7" s="20" customFormat="1" ht="15" customHeight="1">
      <c r="A49" s="23" t="s">
        <v>168</v>
      </c>
      <c r="B49" s="23" t="s">
        <v>169</v>
      </c>
      <c r="C49" s="3">
        <v>161768.41999999998</v>
      </c>
      <c r="D49" s="3">
        <v>171766.5</v>
      </c>
      <c r="E49" s="3">
        <v>309020</v>
      </c>
      <c r="F49" s="61">
        <f>IF(C49&lt;&gt;0,D49/C49,"-")</f>
        <v>1.0618048936869138</v>
      </c>
      <c r="G49" s="61">
        <f>IF(E49&lt;&gt;0,D49/E49,"-")</f>
        <v>0.5558426639052488</v>
      </c>
    </row>
    <row r="50" spans="1:7" ht="20.25" customHeight="1" hidden="1">
      <c r="A50" s="18"/>
      <c r="B50" s="19"/>
      <c r="C50" s="49"/>
      <c r="D50" s="50"/>
      <c r="E50" s="50"/>
      <c r="F50" s="57"/>
      <c r="G50" s="57"/>
    </row>
    <row r="51" spans="1:7" ht="20.25" customHeight="1" hidden="1">
      <c r="A51" s="18"/>
      <c r="B51" s="19"/>
      <c r="C51" s="49"/>
      <c r="D51" s="50"/>
      <c r="E51" s="50"/>
      <c r="F51" s="57"/>
      <c r="G51" s="57"/>
    </row>
    <row r="52" spans="1:7" ht="20.25" customHeight="1" hidden="1">
      <c r="A52" s="18"/>
      <c r="B52" s="19"/>
      <c r="C52" s="49"/>
      <c r="D52" s="50"/>
      <c r="E52" s="50"/>
      <c r="F52" s="57"/>
      <c r="G52" s="57"/>
    </row>
    <row r="53" spans="1:7" ht="20.25" customHeight="1" hidden="1">
      <c r="A53" s="18"/>
      <c r="B53" s="19"/>
      <c r="C53" s="49"/>
      <c r="D53" s="50"/>
      <c r="E53" s="50"/>
      <c r="F53" s="57"/>
      <c r="G53" s="57"/>
    </row>
    <row r="54" spans="1:7" ht="20.25" customHeight="1" hidden="1">
      <c r="A54" s="9"/>
      <c r="B54" s="9"/>
      <c r="C54" s="50"/>
      <c r="D54" s="50"/>
      <c r="E54" s="50"/>
      <c r="F54" s="57"/>
      <c r="G54" s="57"/>
    </row>
    <row r="55" spans="1:7" s="31" customFormat="1" ht="409.5" customHeight="1" hidden="1">
      <c r="A55" s="25" t="s">
        <v>171</v>
      </c>
      <c r="B55" s="25" t="s">
        <v>172</v>
      </c>
      <c r="C55" s="27">
        <f>SUBTOTAL(9,C56:C70)</f>
        <v>0</v>
      </c>
      <c r="D55" s="27">
        <f>SUBTOTAL(9,D56:D70)</f>
        <v>78067.65</v>
      </c>
      <c r="E55" s="27">
        <f>SUBTOTAL(9,E56:E70)</f>
        <v>15900</v>
      </c>
      <c r="F55" s="54" t="str">
        <f>IF(C55&lt;&gt;0,D55/C55,"-")</f>
        <v>-</v>
      </c>
      <c r="G55" s="54">
        <f>IF(E55&lt;&gt;0,D55/E55,"-")</f>
        <v>4.909915094339622</v>
      </c>
    </row>
    <row r="56" spans="1:7" s="31" customFormat="1" ht="20.25" customHeight="1" hidden="1">
      <c r="A56" s="19"/>
      <c r="B56" s="18"/>
      <c r="C56" s="49"/>
      <c r="D56" s="49"/>
      <c r="E56" s="49"/>
      <c r="F56" s="55"/>
      <c r="G56" s="55"/>
    </row>
    <row r="57" spans="1:7" s="32" customFormat="1" ht="409.5" customHeight="1" hidden="1">
      <c r="A57" s="29" t="s">
        <v>171</v>
      </c>
      <c r="B57" s="29" t="s">
        <v>172</v>
      </c>
      <c r="C57" s="30">
        <f>SUBTOTAL(9,C58:C69)</f>
        <v>0</v>
      </c>
      <c r="D57" s="30">
        <f>SUBTOTAL(9,D58:D69)</f>
        <v>78067.65</v>
      </c>
      <c r="E57" s="30">
        <f>SUBTOTAL(9,E58:E69)</f>
        <v>15900</v>
      </c>
      <c r="F57" s="56" t="str">
        <f>IF(C57&lt;&gt;0,D57/C57,"-")</f>
        <v>-</v>
      </c>
      <c r="G57" s="56">
        <f>IF(E57&lt;&gt;0,D57/E57,"-")</f>
        <v>4.909915094339622</v>
      </c>
    </row>
    <row r="58" spans="1:7" ht="20.25" customHeight="1" hidden="1">
      <c r="A58" s="89"/>
      <c r="B58" s="9"/>
      <c r="C58" s="50"/>
      <c r="D58" s="50"/>
      <c r="E58" s="50"/>
      <c r="F58" s="57"/>
      <c r="G58" s="57"/>
    </row>
    <row r="59" spans="1:7" ht="409.5" customHeight="1" hidden="1">
      <c r="A59" s="38" t="s">
        <v>171</v>
      </c>
      <c r="B59" s="38" t="s">
        <v>172</v>
      </c>
      <c r="C59" s="39">
        <f>SUBTOTAL(9,C60:C68)</f>
        <v>0</v>
      </c>
      <c r="D59" s="39">
        <f>SUBTOTAL(9,D60:D68)</f>
        <v>78067.65</v>
      </c>
      <c r="E59" s="39">
        <f>SUBTOTAL(9,E60:E68)</f>
        <v>15900</v>
      </c>
      <c r="F59" s="58" t="str">
        <f>IF(C59&lt;&gt;0,D59/C59,"-")</f>
        <v>-</v>
      </c>
      <c r="G59" s="58">
        <f>IF(E59&lt;&gt;0,D59/E59,"-")</f>
        <v>4.909915094339622</v>
      </c>
    </row>
    <row r="60" spans="1:7" ht="20.25" customHeight="1" hidden="1">
      <c r="A60" s="89"/>
      <c r="B60" s="9"/>
      <c r="C60" s="50"/>
      <c r="D60" s="50"/>
      <c r="E60" s="50"/>
      <c r="F60" s="57"/>
      <c r="G60" s="57"/>
    </row>
    <row r="61" spans="1:7" s="21" customFormat="1" ht="409.5" customHeight="1" hidden="1">
      <c r="A61" s="41" t="s">
        <v>171</v>
      </c>
      <c r="B61" s="41" t="s">
        <v>172</v>
      </c>
      <c r="C61" s="42">
        <f>SUBTOTAL(9,C62:C67)</f>
        <v>0</v>
      </c>
      <c r="D61" s="42">
        <f>SUBTOTAL(9,D62:D67)</f>
        <v>78067.65</v>
      </c>
      <c r="E61" s="42">
        <f>SUBTOTAL(9,E62:E67)</f>
        <v>15900</v>
      </c>
      <c r="F61" s="59" t="str">
        <f>IF(C61&lt;&gt;0,D61/C61,"-")</f>
        <v>-</v>
      </c>
      <c r="G61" s="59">
        <f>IF(E61&lt;&gt;0,D61/E61,"-")</f>
        <v>4.909915094339622</v>
      </c>
    </row>
    <row r="62" spans="1:7" ht="20.25" customHeight="1" hidden="1">
      <c r="A62" s="89"/>
      <c r="B62" s="9"/>
      <c r="C62" s="50"/>
      <c r="D62" s="50"/>
      <c r="E62" s="50"/>
      <c r="F62" s="57"/>
      <c r="G62" s="57"/>
    </row>
    <row r="63" spans="1:7" s="20" customFormat="1" ht="409.5" customHeight="1" hidden="1">
      <c r="A63" s="45" t="s">
        <v>171</v>
      </c>
      <c r="B63" s="45" t="s">
        <v>172</v>
      </c>
      <c r="C63" s="46">
        <f>SUBTOTAL(9,C64:C66)</f>
        <v>0</v>
      </c>
      <c r="D63" s="46">
        <f>SUBTOTAL(9,D64:D66)</f>
        <v>78067.65</v>
      </c>
      <c r="E63" s="46">
        <f>SUBTOTAL(9,E64:E66)</f>
        <v>15900</v>
      </c>
      <c r="F63" s="60" t="str">
        <f>IF(C63&lt;&gt;0,D63/C63,"-")</f>
        <v>-</v>
      </c>
      <c r="G63" s="60">
        <f>IF(E63&lt;&gt;0,D63/E63,"-")</f>
        <v>4.909915094339622</v>
      </c>
    </row>
    <row r="64" spans="1:7" ht="20.25" customHeight="1" hidden="1">
      <c r="A64" s="89"/>
      <c r="B64" s="9"/>
      <c r="C64" s="50"/>
      <c r="D64" s="50"/>
      <c r="E64" s="50"/>
      <c r="F64" s="57"/>
      <c r="G64" s="57"/>
    </row>
    <row r="65" spans="1:7" s="20" customFormat="1" ht="15" customHeight="1">
      <c r="A65" s="23" t="s">
        <v>171</v>
      </c>
      <c r="B65" s="23" t="s">
        <v>172</v>
      </c>
      <c r="C65" s="3">
        <v>0</v>
      </c>
      <c r="D65" s="3">
        <v>78067.65</v>
      </c>
      <c r="E65" s="3">
        <v>15900</v>
      </c>
      <c r="F65" s="61" t="str">
        <f>IF(C65&lt;&gt;0,D65/C65,"-")</f>
        <v>-</v>
      </c>
      <c r="G65" s="61">
        <f>IF(E65&lt;&gt;0,D65/E65,"-")</f>
        <v>4.909915094339622</v>
      </c>
    </row>
    <row r="66" spans="1:7" ht="20.25" customHeight="1" hidden="1">
      <c r="A66" s="18"/>
      <c r="B66" s="19"/>
      <c r="C66" s="49"/>
      <c r="D66" s="50"/>
      <c r="E66" s="50"/>
      <c r="F66" s="57"/>
      <c r="G66" s="57"/>
    </row>
    <row r="67" spans="1:7" ht="20.25" customHeight="1" hidden="1">
      <c r="A67" s="18"/>
      <c r="B67" s="19"/>
      <c r="C67" s="49"/>
      <c r="D67" s="50"/>
      <c r="E67" s="50"/>
      <c r="F67" s="57"/>
      <c r="G67" s="57"/>
    </row>
    <row r="68" spans="1:7" ht="20.25" customHeight="1" hidden="1">
      <c r="A68" s="18"/>
      <c r="B68" s="19"/>
      <c r="C68" s="49"/>
      <c r="D68" s="50"/>
      <c r="E68" s="50"/>
      <c r="F68" s="57"/>
      <c r="G68" s="57"/>
    </row>
    <row r="69" spans="1:7" ht="20.25" customHeight="1" hidden="1">
      <c r="A69" s="18"/>
      <c r="B69" s="19"/>
      <c r="C69" s="49"/>
      <c r="D69" s="50"/>
      <c r="E69" s="50"/>
      <c r="F69" s="57"/>
      <c r="G69" s="57"/>
    </row>
    <row r="70" spans="1:7" ht="20.25" customHeight="1" hidden="1">
      <c r="A70" s="9"/>
      <c r="B70" s="9"/>
      <c r="C70" s="50"/>
      <c r="D70" s="50"/>
      <c r="E70" s="50"/>
      <c r="F70" s="57"/>
      <c r="G70" s="57"/>
    </row>
    <row r="71" spans="1:7" ht="20.25" customHeight="1" hidden="1">
      <c r="A71" s="9"/>
      <c r="B71" s="9"/>
      <c r="C71" s="50"/>
      <c r="D71" s="50"/>
      <c r="E71" s="50"/>
      <c r="F71" s="57"/>
      <c r="G71" s="57"/>
    </row>
    <row r="72" spans="1:7" ht="20.25" customHeight="1">
      <c r="A72" s="25" t="s">
        <v>81</v>
      </c>
      <c r="B72" s="26"/>
      <c r="C72" s="27">
        <f>SUBTOTAL(9,C17:C71)</f>
        <v>393483.99</v>
      </c>
      <c r="D72" s="27">
        <f>SUBTOTAL(9,D17:D71)</f>
        <v>655669.6</v>
      </c>
      <c r="E72" s="27">
        <f>SUBTOTAL(9,E17:E71)</f>
        <v>1672232</v>
      </c>
      <c r="F72" s="54">
        <f>IF(C72&lt;&gt;0,D72/C72,"-")</f>
        <v>1.6663183678705709</v>
      </c>
      <c r="G72" s="54">
        <f>IF(E72&lt;&gt;0,D72/E72,"-")</f>
        <v>0.3920924847748398</v>
      </c>
    </row>
    <row r="73" spans="2:7" ht="15">
      <c r="B73" s="1"/>
      <c r="C73" s="6"/>
      <c r="D73" s="6"/>
      <c r="E73" s="6"/>
      <c r="F73" s="62"/>
      <c r="G73" s="62"/>
    </row>
    <row r="74" spans="1:7" ht="63.75" customHeight="1">
      <c r="A74" s="87" t="str">
        <f>A6</f>
        <v>Brojčana oznaka i naziv</v>
      </c>
      <c r="B74" s="88"/>
      <c r="C74" s="7" t="str">
        <f>C6</f>
        <v>Izvršenje 2023. (01.01.-30.06.)</v>
      </c>
      <c r="D74" s="7" t="str">
        <f>D6</f>
        <v>Izvršenje 2024.(01.01.-30.06.)</v>
      </c>
      <c r="E74" s="7" t="str">
        <f>E6</f>
        <v>Plan 2024. </v>
      </c>
      <c r="F74" s="86" t="str">
        <f>F6</f>
        <v>Indeks izvršenje / izvršenje prethodne godine</v>
      </c>
      <c r="G74" s="86" t="str">
        <f>G6</f>
        <v>Indeks izvršenje /tekući plan</v>
      </c>
    </row>
    <row r="75" spans="1:7" s="31" customFormat="1" ht="409.5" customHeight="1" hidden="1">
      <c r="A75" s="25" t="s">
        <v>165</v>
      </c>
      <c r="B75" s="115" t="s">
        <v>166</v>
      </c>
      <c r="C75" s="27">
        <f>SUBTOTAL(9,C76:C99)</f>
        <v>222882.45</v>
      </c>
      <c r="D75" s="27">
        <f>SUBTOTAL(9,D76:D99)</f>
        <v>375445.5</v>
      </c>
      <c r="E75" s="27">
        <f>SUBTOTAL(9,E76:E99)</f>
        <v>1261312</v>
      </c>
      <c r="F75" s="54">
        <f>IF(C75&lt;&gt;0,D75/C75,"-")</f>
        <v>1.684500058214543</v>
      </c>
      <c r="G75" s="54">
        <f>IF(E75&lt;&gt;0,D75/E75,"-")</f>
        <v>0.2976626718845139</v>
      </c>
    </row>
    <row r="76" spans="1:7" ht="30" customHeight="1" hidden="1">
      <c r="A76" s="89"/>
      <c r="B76" s="113"/>
      <c r="C76" s="50"/>
      <c r="D76" s="50"/>
      <c r="E76" s="36"/>
      <c r="F76" s="71"/>
      <c r="G76" s="71"/>
    </row>
    <row r="77" spans="1:7" s="31" customFormat="1" ht="409.5" customHeight="1" hidden="1">
      <c r="A77" s="29" t="s">
        <v>165</v>
      </c>
      <c r="B77" s="116" t="s">
        <v>166</v>
      </c>
      <c r="C77" s="30">
        <f>SUBTOTAL(9,C78:C98)</f>
        <v>222882.45</v>
      </c>
      <c r="D77" s="30">
        <f>SUBTOTAL(9,D78:D98)</f>
        <v>375445.5</v>
      </c>
      <c r="E77" s="30">
        <f>SUBTOTAL(9,E78:E98)</f>
        <v>1261312</v>
      </c>
      <c r="F77" s="56">
        <f>IF(C77&lt;&gt;0,D77/C77,"-")</f>
        <v>1.684500058214543</v>
      </c>
      <c r="G77" s="56">
        <f>IF(E77&lt;&gt;0,D77/E77,"-")</f>
        <v>0.2976626718845139</v>
      </c>
    </row>
    <row r="78" spans="1:7" ht="30" customHeight="1" hidden="1">
      <c r="A78" s="117"/>
      <c r="B78" s="5"/>
      <c r="C78" s="118"/>
      <c r="D78" s="118"/>
      <c r="E78" s="36"/>
      <c r="F78" s="71"/>
      <c r="G78" s="71"/>
    </row>
    <row r="79" spans="1:7" s="31" customFormat="1" ht="409.5" customHeight="1" hidden="1">
      <c r="A79" s="102" t="s">
        <v>165</v>
      </c>
      <c r="B79" s="119" t="s">
        <v>166</v>
      </c>
      <c r="C79" s="40">
        <f>SUBTOTAL(9,C80:C97)</f>
        <v>222882.45</v>
      </c>
      <c r="D79" s="40">
        <f>SUBTOTAL(9,D80:D97)</f>
        <v>375445.5</v>
      </c>
      <c r="E79" s="40">
        <f>SUBTOTAL(9,E80:E97)</f>
        <v>1261312</v>
      </c>
      <c r="F79" s="65">
        <f>IF(C79&lt;&gt;0,D79/C79,"-")</f>
        <v>1.684500058214543</v>
      </c>
      <c r="G79" s="65">
        <f>IF(E79&lt;&gt;0,D79/E79,"-")</f>
        <v>0.2976626718845139</v>
      </c>
    </row>
    <row r="80" spans="1:7" ht="30" customHeight="1" hidden="1">
      <c r="A80" s="117"/>
      <c r="B80" s="1"/>
      <c r="C80" s="6"/>
      <c r="D80" s="49"/>
      <c r="E80" s="36"/>
      <c r="F80" s="71"/>
      <c r="G80" s="71"/>
    </row>
    <row r="81" spans="1:7" ht="409.5" customHeight="1" hidden="1">
      <c r="A81" s="120" t="s">
        <v>165</v>
      </c>
      <c r="B81" s="121" t="s">
        <v>166</v>
      </c>
      <c r="C81" s="43">
        <f>SUBTOTAL(9,C82:C96)</f>
        <v>222882.45</v>
      </c>
      <c r="D81" s="43">
        <f>SUBTOTAL(9,D82:D96)</f>
        <v>375445.5</v>
      </c>
      <c r="E81" s="43">
        <f>SUBTOTAL(9,E82:E96)</f>
        <v>1261312</v>
      </c>
      <c r="F81" s="66">
        <f>IF(C81&lt;&gt;0,D81/C81,"-")</f>
        <v>1.684500058214543</v>
      </c>
      <c r="G81" s="66">
        <f>IF(E81&lt;&gt;0,D81/E81,"-")</f>
        <v>0.2976626718845139</v>
      </c>
    </row>
    <row r="82" spans="1:7" ht="30" customHeight="1" hidden="1">
      <c r="A82" s="117"/>
      <c r="B82" s="1"/>
      <c r="C82" s="6"/>
      <c r="D82" s="122"/>
      <c r="E82" s="36"/>
      <c r="F82" s="71"/>
      <c r="G82" s="71"/>
    </row>
    <row r="83" spans="1:7" ht="409.5" customHeight="1" hidden="1">
      <c r="A83" s="123" t="s">
        <v>165</v>
      </c>
      <c r="B83" s="124" t="s">
        <v>166</v>
      </c>
      <c r="C83" s="47">
        <f>SUBTOTAL(9,C84:C95)</f>
        <v>222882.45</v>
      </c>
      <c r="D83" s="47">
        <f>SUBTOTAL(9,D84:D95)</f>
        <v>375445.5</v>
      </c>
      <c r="E83" s="47">
        <f>SUBTOTAL(9,E84:E95)</f>
        <v>1261312</v>
      </c>
      <c r="F83" s="67">
        <f>IF(C83&lt;&gt;0,D83/C83,"-")</f>
        <v>1.684500058214543</v>
      </c>
      <c r="G83" s="67">
        <f>IF(E83&lt;&gt;0,D83/E83,"-")</f>
        <v>0.2976626718845139</v>
      </c>
    </row>
    <row r="84" spans="1:7" ht="30" customHeight="1" hidden="1">
      <c r="A84" s="117"/>
      <c r="B84" s="1"/>
      <c r="C84" s="6"/>
      <c r="D84" s="125"/>
      <c r="E84" s="36"/>
      <c r="F84" s="71"/>
      <c r="G84" s="71"/>
    </row>
    <row r="85" spans="1:7" ht="409.5" customHeight="1" hidden="1">
      <c r="A85" s="126" t="s">
        <v>165</v>
      </c>
      <c r="B85" s="127" t="s">
        <v>166</v>
      </c>
      <c r="C85" s="48">
        <f>SUBTOTAL(9,C86:C94)</f>
        <v>222882.45</v>
      </c>
      <c r="D85" s="48">
        <f>SUBTOTAL(9,D86:D94)</f>
        <v>375445.5</v>
      </c>
      <c r="E85" s="48">
        <f>SUBTOTAL(9,E86:E94)</f>
        <v>1261312</v>
      </c>
      <c r="F85" s="68">
        <f>IF(C85&lt;&gt;0,D85/C85,"-")</f>
        <v>1.684500058214543</v>
      </c>
      <c r="G85" s="68">
        <f>IF(E85&lt;&gt;0,D85/E85,"-")</f>
        <v>0.2976626718845139</v>
      </c>
    </row>
    <row r="86" spans="1:7" ht="30" customHeight="1" hidden="1">
      <c r="A86" s="117"/>
      <c r="B86" s="1"/>
      <c r="C86" s="6"/>
      <c r="D86" s="128"/>
      <c r="E86" s="36"/>
      <c r="F86" s="71"/>
      <c r="G86" s="71"/>
    </row>
    <row r="87" spans="1:7" ht="409.5" customHeight="1" hidden="1">
      <c r="A87" s="129" t="s">
        <v>165</v>
      </c>
      <c r="B87" s="130" t="s">
        <v>166</v>
      </c>
      <c r="C87" s="44">
        <f>SUBTOTAL(9,C88:C93)</f>
        <v>222882.45</v>
      </c>
      <c r="D87" s="44">
        <f>SUBTOTAL(9,D88:D93)</f>
        <v>375445.5</v>
      </c>
      <c r="E87" s="44">
        <f>SUBTOTAL(9,E88:E93)</f>
        <v>1261312</v>
      </c>
      <c r="F87" s="69">
        <f>IF(C87&lt;&gt;0,D87/C87,"-")</f>
        <v>1.684500058214543</v>
      </c>
      <c r="G87" s="69">
        <f>IF(E87&lt;&gt;0,D87/E87,"-")</f>
        <v>0.2976626718845139</v>
      </c>
    </row>
    <row r="88" spans="1:7" ht="22.5" customHeight="1" hidden="1">
      <c r="A88" s="117"/>
      <c r="B88" s="1"/>
      <c r="C88" s="6"/>
      <c r="D88" s="128"/>
      <c r="E88" s="128"/>
      <c r="F88" s="131"/>
      <c r="G88" s="131"/>
    </row>
    <row r="89" spans="1:7" ht="409.5" customHeight="1" hidden="1">
      <c r="A89" s="132" t="s">
        <v>165</v>
      </c>
      <c r="B89" s="133" t="s">
        <v>166</v>
      </c>
      <c r="C89" s="128">
        <f>SUBTOTAL(9,C90:C92)</f>
        <v>222882.45</v>
      </c>
      <c r="D89" s="128">
        <f>SUBTOTAL(9,D90:D92)</f>
        <v>375445.5</v>
      </c>
      <c r="E89" s="128">
        <f>SUBTOTAL(9,E90:E92)</f>
        <v>1261312</v>
      </c>
      <c r="F89" s="131">
        <f>IF(C89&lt;&gt;0,D89/C89,"-")</f>
        <v>1.684500058214543</v>
      </c>
      <c r="G89" s="131">
        <f>IF(E89&lt;&gt;0,D89/E89,"-")</f>
        <v>0.2976626718845139</v>
      </c>
    </row>
    <row r="90" spans="1:7" ht="30" customHeight="1" hidden="1">
      <c r="A90" s="117"/>
      <c r="B90" s="1"/>
      <c r="C90" s="6"/>
      <c r="D90" s="35"/>
      <c r="E90" s="36"/>
      <c r="F90" s="71"/>
      <c r="G90" s="71"/>
    </row>
    <row r="91" spans="1:7" ht="15" customHeight="1">
      <c r="A91" s="23" t="s">
        <v>165</v>
      </c>
      <c r="B91" s="108" t="s">
        <v>166</v>
      </c>
      <c r="C91" s="3">
        <v>222882.45</v>
      </c>
      <c r="D91" s="3">
        <v>375445.5</v>
      </c>
      <c r="E91" s="3">
        <v>1261312</v>
      </c>
      <c r="F91" s="61">
        <f>IF(C91&lt;&gt;0,0/C91,"-")</f>
        <v>0</v>
      </c>
      <c r="G91" s="61">
        <f>IF(E91&lt;&gt;0,D91/E91,"-")</f>
        <v>0.2976626718845139</v>
      </c>
    </row>
    <row r="92" spans="1:7" ht="15" hidden="1">
      <c r="A92" s="1"/>
      <c r="B92" s="1"/>
      <c r="C92" s="6"/>
      <c r="D92" s="3"/>
      <c r="E92" s="3"/>
      <c r="F92" s="61"/>
      <c r="G92" s="61"/>
    </row>
    <row r="93" spans="1:7" ht="15" hidden="1">
      <c r="A93" s="1"/>
      <c r="B93" s="1"/>
      <c r="C93" s="6"/>
      <c r="D93" s="6"/>
      <c r="E93" s="36"/>
      <c r="F93" s="71"/>
      <c r="G93" s="71"/>
    </row>
    <row r="94" spans="1:7" ht="19.5" customHeight="1" hidden="1">
      <c r="A94" s="1"/>
      <c r="B94" s="1"/>
      <c r="C94" s="6"/>
      <c r="D94" s="6"/>
      <c r="E94" s="36"/>
      <c r="F94" s="71"/>
      <c r="G94" s="71"/>
    </row>
    <row r="95" spans="1:7" ht="19.5" customHeight="1" hidden="1">
      <c r="A95" s="1"/>
      <c r="B95" s="1"/>
      <c r="C95" s="6"/>
      <c r="D95" s="6"/>
      <c r="E95" s="36"/>
      <c r="F95" s="71"/>
      <c r="G95" s="71"/>
    </row>
    <row r="96" spans="1:7" ht="19.5" customHeight="1" hidden="1">
      <c r="A96" s="1"/>
      <c r="B96" s="1"/>
      <c r="C96" s="6"/>
      <c r="D96" s="6"/>
      <c r="E96" s="36"/>
      <c r="F96" s="71"/>
      <c r="G96" s="71"/>
    </row>
    <row r="97" spans="1:7" ht="19.5" customHeight="1" hidden="1">
      <c r="A97" s="1"/>
      <c r="B97" s="1"/>
      <c r="C97" s="6"/>
      <c r="D97" s="6"/>
      <c r="E97" s="36"/>
      <c r="F97" s="71"/>
      <c r="G97" s="71"/>
    </row>
    <row r="98" spans="1:7" ht="19.5" customHeight="1" hidden="1">
      <c r="A98" s="1"/>
      <c r="B98" s="1"/>
      <c r="C98" s="6"/>
      <c r="D98" s="6"/>
      <c r="E98" s="36"/>
      <c r="F98" s="71"/>
      <c r="G98" s="71"/>
    </row>
    <row r="99" spans="1:7" ht="15" hidden="1">
      <c r="A99" s="1"/>
      <c r="B99" s="1"/>
      <c r="C99" s="6"/>
      <c r="D99" s="6"/>
      <c r="E99" s="36"/>
      <c r="F99" s="71"/>
      <c r="G99" s="71"/>
    </row>
    <row r="100" spans="1:7" s="31" customFormat="1" ht="409.5" customHeight="1" hidden="1">
      <c r="A100" s="25" t="s">
        <v>3</v>
      </c>
      <c r="B100" s="115" t="s">
        <v>167</v>
      </c>
      <c r="C100" s="27">
        <f>SUBTOTAL(9,C101:C124)</f>
        <v>0</v>
      </c>
      <c r="D100" s="27">
        <f>SUBTOTAL(9,D101:D124)</f>
        <v>162508.43</v>
      </c>
      <c r="E100" s="27">
        <f>SUBTOTAL(9,E101:E124)</f>
        <v>176975.33</v>
      </c>
      <c r="F100" s="54" t="str">
        <f>IF(C100&lt;&gt;0,D100/C100,"-")</f>
        <v>-</v>
      </c>
      <c r="G100" s="54">
        <f>IF(E100&lt;&gt;0,D100/E100,"-")</f>
        <v>0.9182547081562159</v>
      </c>
    </row>
    <row r="101" spans="1:7" ht="30" customHeight="1" hidden="1">
      <c r="A101" s="89"/>
      <c r="B101" s="113"/>
      <c r="C101" s="50"/>
      <c r="D101" s="50"/>
      <c r="E101" s="36"/>
      <c r="F101" s="71"/>
      <c r="G101" s="71"/>
    </row>
    <row r="102" spans="1:7" s="31" customFormat="1" ht="409.5" customHeight="1" hidden="1">
      <c r="A102" s="29" t="s">
        <v>3</v>
      </c>
      <c r="B102" s="116" t="s">
        <v>167</v>
      </c>
      <c r="C102" s="30">
        <f>SUBTOTAL(9,C103:C123)</f>
        <v>0</v>
      </c>
      <c r="D102" s="30">
        <f>SUBTOTAL(9,D103:D123)</f>
        <v>162508.43</v>
      </c>
      <c r="E102" s="30">
        <f>SUBTOTAL(9,E103:E123)</f>
        <v>176975.33</v>
      </c>
      <c r="F102" s="56" t="str">
        <f>IF(C102&lt;&gt;0,D102/C102,"-")</f>
        <v>-</v>
      </c>
      <c r="G102" s="56">
        <f>IF(E102&lt;&gt;0,D102/E102,"-")</f>
        <v>0.9182547081562159</v>
      </c>
    </row>
    <row r="103" spans="1:7" ht="30" customHeight="1" hidden="1">
      <c r="A103" s="117"/>
      <c r="B103" s="5"/>
      <c r="C103" s="118"/>
      <c r="D103" s="118"/>
      <c r="E103" s="36"/>
      <c r="F103" s="71"/>
      <c r="G103" s="71"/>
    </row>
    <row r="104" spans="1:7" s="31" customFormat="1" ht="409.5" customHeight="1" hidden="1">
      <c r="A104" s="102" t="s">
        <v>3</v>
      </c>
      <c r="B104" s="119" t="s">
        <v>167</v>
      </c>
      <c r="C104" s="40">
        <f>SUBTOTAL(9,C105:C122)</f>
        <v>0</v>
      </c>
      <c r="D104" s="40">
        <f>SUBTOTAL(9,D105:D122)</f>
        <v>162508.43</v>
      </c>
      <c r="E104" s="40">
        <f>SUBTOTAL(9,E105:E122)</f>
        <v>176975.33</v>
      </c>
      <c r="F104" s="65" t="str">
        <f>IF(C104&lt;&gt;0,D104/C104,"-")</f>
        <v>-</v>
      </c>
      <c r="G104" s="65">
        <f>IF(E104&lt;&gt;0,D104/E104,"-")</f>
        <v>0.9182547081562159</v>
      </c>
    </row>
    <row r="105" spans="1:7" ht="30" customHeight="1" hidden="1">
      <c r="A105" s="117"/>
      <c r="B105" s="1"/>
      <c r="C105" s="6"/>
      <c r="D105" s="49"/>
      <c r="E105" s="36"/>
      <c r="F105" s="71"/>
      <c r="G105" s="71"/>
    </row>
    <row r="106" spans="1:7" ht="409.5" customHeight="1" hidden="1">
      <c r="A106" s="120" t="s">
        <v>3</v>
      </c>
      <c r="B106" s="121" t="s">
        <v>167</v>
      </c>
      <c r="C106" s="43">
        <f>SUBTOTAL(9,C107:C121)</f>
        <v>0</v>
      </c>
      <c r="D106" s="43">
        <f>SUBTOTAL(9,D107:D121)</f>
        <v>162508.43</v>
      </c>
      <c r="E106" s="43">
        <f>SUBTOTAL(9,E107:E121)</f>
        <v>176975.33</v>
      </c>
      <c r="F106" s="66" t="str">
        <f>IF(C106&lt;&gt;0,D106/C106,"-")</f>
        <v>-</v>
      </c>
      <c r="G106" s="66">
        <f>IF(E106&lt;&gt;0,D106/E106,"-")</f>
        <v>0.9182547081562159</v>
      </c>
    </row>
    <row r="107" spans="1:7" ht="30" customHeight="1" hidden="1">
      <c r="A107" s="117"/>
      <c r="B107" s="1"/>
      <c r="C107" s="6"/>
      <c r="D107" s="122"/>
      <c r="E107" s="36"/>
      <c r="F107" s="71"/>
      <c r="G107" s="71"/>
    </row>
    <row r="108" spans="1:7" ht="409.5" customHeight="1" hidden="1">
      <c r="A108" s="123" t="s">
        <v>3</v>
      </c>
      <c r="B108" s="124" t="s">
        <v>167</v>
      </c>
      <c r="C108" s="47">
        <f>SUBTOTAL(9,C109:C120)</f>
        <v>0</v>
      </c>
      <c r="D108" s="47">
        <f>SUBTOTAL(9,D109:D120)</f>
        <v>162508.43</v>
      </c>
      <c r="E108" s="47">
        <f>SUBTOTAL(9,E109:E120)</f>
        <v>176975.33</v>
      </c>
      <c r="F108" s="67" t="str">
        <f>IF(C108&lt;&gt;0,D108/C108,"-")</f>
        <v>-</v>
      </c>
      <c r="G108" s="67">
        <f>IF(E108&lt;&gt;0,D108/E108,"-")</f>
        <v>0.9182547081562159</v>
      </c>
    </row>
    <row r="109" spans="1:7" ht="30" customHeight="1" hidden="1">
      <c r="A109" s="117"/>
      <c r="B109" s="1"/>
      <c r="C109" s="6"/>
      <c r="D109" s="125"/>
      <c r="E109" s="36"/>
      <c r="F109" s="71"/>
      <c r="G109" s="71"/>
    </row>
    <row r="110" spans="1:7" ht="409.5" customHeight="1" hidden="1">
      <c r="A110" s="126" t="s">
        <v>3</v>
      </c>
      <c r="B110" s="127" t="s">
        <v>167</v>
      </c>
      <c r="C110" s="48">
        <f>SUBTOTAL(9,C111:C119)</f>
        <v>0</v>
      </c>
      <c r="D110" s="48">
        <f>SUBTOTAL(9,D111:D119)</f>
        <v>162508.43</v>
      </c>
      <c r="E110" s="48">
        <f>SUBTOTAL(9,E111:E119)</f>
        <v>176975.33</v>
      </c>
      <c r="F110" s="68" t="str">
        <f>IF(C110&lt;&gt;0,D110/C110,"-")</f>
        <v>-</v>
      </c>
      <c r="G110" s="68">
        <f>IF(E110&lt;&gt;0,D110/E110,"-")</f>
        <v>0.9182547081562159</v>
      </c>
    </row>
    <row r="111" spans="1:7" ht="30" customHeight="1" hidden="1">
      <c r="A111" s="117"/>
      <c r="B111" s="1"/>
      <c r="C111" s="6"/>
      <c r="D111" s="128"/>
      <c r="E111" s="36"/>
      <c r="F111" s="71"/>
      <c r="G111" s="71"/>
    </row>
    <row r="112" spans="1:7" ht="409.5" customHeight="1" hidden="1">
      <c r="A112" s="129" t="s">
        <v>3</v>
      </c>
      <c r="B112" s="130" t="s">
        <v>167</v>
      </c>
      <c r="C112" s="44">
        <f>SUBTOTAL(9,C113:C118)</f>
        <v>0</v>
      </c>
      <c r="D112" s="44">
        <f>SUBTOTAL(9,D113:D118)</f>
        <v>162508.43</v>
      </c>
      <c r="E112" s="44">
        <f>SUBTOTAL(9,E113:E118)</f>
        <v>176975.33</v>
      </c>
      <c r="F112" s="69" t="str">
        <f>IF(C112&lt;&gt;0,D112/C112,"-")</f>
        <v>-</v>
      </c>
      <c r="G112" s="69">
        <f>IF(E112&lt;&gt;0,D112/E112,"-")</f>
        <v>0.9182547081562159</v>
      </c>
    </row>
    <row r="113" spans="1:7" ht="22.5" customHeight="1" hidden="1">
      <c r="A113" s="117"/>
      <c r="B113" s="1"/>
      <c r="C113" s="6"/>
      <c r="D113" s="128"/>
      <c r="E113" s="128"/>
      <c r="F113" s="131"/>
      <c r="G113" s="131"/>
    </row>
    <row r="114" spans="1:7" ht="409.5" customHeight="1" hidden="1">
      <c r="A114" s="132" t="s">
        <v>3</v>
      </c>
      <c r="B114" s="133" t="s">
        <v>167</v>
      </c>
      <c r="C114" s="128">
        <f>SUBTOTAL(9,C115:C117)</f>
        <v>0</v>
      </c>
      <c r="D114" s="128">
        <f>SUBTOTAL(9,D115:D117)</f>
        <v>162508.43</v>
      </c>
      <c r="E114" s="128">
        <f>SUBTOTAL(9,E115:E117)</f>
        <v>176975.33</v>
      </c>
      <c r="F114" s="131" t="str">
        <f>IF(C114&lt;&gt;0,D114/C114,"-")</f>
        <v>-</v>
      </c>
      <c r="G114" s="131">
        <f>IF(E114&lt;&gt;0,D114/E114,"-")</f>
        <v>0.9182547081562159</v>
      </c>
    </row>
    <row r="115" spans="1:7" ht="30" customHeight="1" hidden="1">
      <c r="A115" s="117"/>
      <c r="B115" s="1"/>
      <c r="C115" s="6"/>
      <c r="D115" s="35"/>
      <c r="E115" s="36"/>
      <c r="F115" s="71"/>
      <c r="G115" s="71"/>
    </row>
    <row r="116" spans="1:7" ht="15" customHeight="1">
      <c r="A116" s="23" t="s">
        <v>3</v>
      </c>
      <c r="B116" s="108" t="s">
        <v>167</v>
      </c>
      <c r="C116" s="3">
        <v>0</v>
      </c>
      <c r="D116" s="3">
        <v>162508.43</v>
      </c>
      <c r="E116" s="3">
        <v>176975.33</v>
      </c>
      <c r="F116" s="61" t="str">
        <f>IF(C116&lt;&gt;0,0/C116,"-")</f>
        <v>-</v>
      </c>
      <c r="G116" s="61">
        <f>IF(E116&lt;&gt;0,D116/E116,"-")</f>
        <v>0.9182547081562159</v>
      </c>
    </row>
    <row r="117" spans="1:7" ht="15" hidden="1">
      <c r="A117" s="1"/>
      <c r="B117" s="1"/>
      <c r="C117" s="6"/>
      <c r="D117" s="3"/>
      <c r="E117" s="3"/>
      <c r="F117" s="61"/>
      <c r="G117" s="61"/>
    </row>
    <row r="118" spans="1:7" ht="15" hidden="1">
      <c r="A118" s="1"/>
      <c r="B118" s="1"/>
      <c r="C118" s="6"/>
      <c r="D118" s="6"/>
      <c r="E118" s="36"/>
      <c r="F118" s="71"/>
      <c r="G118" s="71"/>
    </row>
    <row r="119" spans="1:7" ht="19.5" customHeight="1" hidden="1">
      <c r="A119" s="1"/>
      <c r="B119" s="1"/>
      <c r="C119" s="6"/>
      <c r="D119" s="6"/>
      <c r="E119" s="36"/>
      <c r="F119" s="71"/>
      <c r="G119" s="71"/>
    </row>
    <row r="120" spans="1:7" ht="19.5" customHeight="1" hidden="1">
      <c r="A120" s="1"/>
      <c r="B120" s="1"/>
      <c r="C120" s="6"/>
      <c r="D120" s="6"/>
      <c r="E120" s="36"/>
      <c r="F120" s="71"/>
      <c r="G120" s="71"/>
    </row>
    <row r="121" spans="1:7" ht="19.5" customHeight="1" hidden="1">
      <c r="A121" s="1"/>
      <c r="B121" s="1"/>
      <c r="C121" s="6"/>
      <c r="D121" s="6"/>
      <c r="E121" s="36"/>
      <c r="F121" s="71"/>
      <c r="G121" s="71"/>
    </row>
    <row r="122" spans="1:7" ht="19.5" customHeight="1" hidden="1">
      <c r="A122" s="1"/>
      <c r="B122" s="1"/>
      <c r="C122" s="6"/>
      <c r="D122" s="6"/>
      <c r="E122" s="36"/>
      <c r="F122" s="71"/>
      <c r="G122" s="71"/>
    </row>
    <row r="123" spans="1:7" ht="19.5" customHeight="1" hidden="1">
      <c r="A123" s="1"/>
      <c r="B123" s="1"/>
      <c r="C123" s="6"/>
      <c r="D123" s="6"/>
      <c r="E123" s="36"/>
      <c r="F123" s="71"/>
      <c r="G123" s="71"/>
    </row>
    <row r="124" spans="1:7" ht="15" hidden="1">
      <c r="A124" s="1"/>
      <c r="B124" s="1"/>
      <c r="C124" s="6"/>
      <c r="D124" s="6"/>
      <c r="E124" s="36"/>
      <c r="F124" s="71"/>
      <c r="G124" s="71"/>
    </row>
    <row r="125" spans="1:7" s="31" customFormat="1" ht="409.5" customHeight="1" hidden="1">
      <c r="A125" s="25" t="s">
        <v>168</v>
      </c>
      <c r="B125" s="115" t="s">
        <v>169</v>
      </c>
      <c r="C125" s="27">
        <f>SUBTOTAL(9,C126:C149)</f>
        <v>61758.22</v>
      </c>
      <c r="D125" s="27">
        <f>SUBTOTAL(9,D126:D149)</f>
        <v>241335.23</v>
      </c>
      <c r="E125" s="27">
        <f>SUBTOTAL(9,E126:E149)</f>
        <v>451480.67</v>
      </c>
      <c r="F125" s="54">
        <f>IF(C125&lt;&gt;0,D125/C125,"-")</f>
        <v>3.9077426454324624</v>
      </c>
      <c r="G125" s="54">
        <f>IF(E125&lt;&gt;0,D125/E125,"-")</f>
        <v>0.5345416670884271</v>
      </c>
    </row>
    <row r="126" spans="1:7" ht="30" customHeight="1" hidden="1">
      <c r="A126" s="89"/>
      <c r="B126" s="113"/>
      <c r="C126" s="50"/>
      <c r="D126" s="50"/>
      <c r="E126" s="36"/>
      <c r="F126" s="71"/>
      <c r="G126" s="71"/>
    </row>
    <row r="127" spans="1:7" s="31" customFormat="1" ht="409.5" customHeight="1" hidden="1">
      <c r="A127" s="29" t="s">
        <v>168</v>
      </c>
      <c r="B127" s="116" t="s">
        <v>169</v>
      </c>
      <c r="C127" s="30">
        <f>SUBTOTAL(9,C128:C148)</f>
        <v>61758.22</v>
      </c>
      <c r="D127" s="30">
        <f>SUBTOTAL(9,D128:D148)</f>
        <v>241335.23</v>
      </c>
      <c r="E127" s="30">
        <f>SUBTOTAL(9,E128:E148)</f>
        <v>451480.67</v>
      </c>
      <c r="F127" s="56">
        <f>IF(C127&lt;&gt;0,D127/C127,"-")</f>
        <v>3.9077426454324624</v>
      </c>
      <c r="G127" s="56">
        <f>IF(E127&lt;&gt;0,D127/E127,"-")</f>
        <v>0.5345416670884271</v>
      </c>
    </row>
    <row r="128" spans="1:7" ht="30" customHeight="1" hidden="1">
      <c r="A128" s="117"/>
      <c r="B128" s="5"/>
      <c r="C128" s="118"/>
      <c r="D128" s="118"/>
      <c r="E128" s="36"/>
      <c r="F128" s="71"/>
      <c r="G128" s="71"/>
    </row>
    <row r="129" spans="1:7" s="31" customFormat="1" ht="409.5" customHeight="1" hidden="1">
      <c r="A129" s="102" t="s">
        <v>168</v>
      </c>
      <c r="B129" s="119" t="s">
        <v>169</v>
      </c>
      <c r="C129" s="40">
        <f>SUBTOTAL(9,C130:C147)</f>
        <v>61758.22</v>
      </c>
      <c r="D129" s="40">
        <f>SUBTOTAL(9,D130:D147)</f>
        <v>241335.23</v>
      </c>
      <c r="E129" s="40">
        <f>SUBTOTAL(9,E130:E147)</f>
        <v>451480.67</v>
      </c>
      <c r="F129" s="65">
        <f>IF(C129&lt;&gt;0,D129/C129,"-")</f>
        <v>3.9077426454324624</v>
      </c>
      <c r="G129" s="65">
        <f>IF(E129&lt;&gt;0,D129/E129,"-")</f>
        <v>0.5345416670884271</v>
      </c>
    </row>
    <row r="130" spans="1:7" ht="30" customHeight="1" hidden="1">
      <c r="A130" s="117"/>
      <c r="B130" s="1"/>
      <c r="C130" s="6"/>
      <c r="D130" s="49"/>
      <c r="E130" s="36"/>
      <c r="F130" s="71"/>
      <c r="G130" s="71"/>
    </row>
    <row r="131" spans="1:7" ht="409.5" customHeight="1" hidden="1">
      <c r="A131" s="120" t="s">
        <v>168</v>
      </c>
      <c r="B131" s="121" t="s">
        <v>169</v>
      </c>
      <c r="C131" s="43">
        <f>SUBTOTAL(9,C132:C146)</f>
        <v>61758.22</v>
      </c>
      <c r="D131" s="43">
        <f>SUBTOTAL(9,D132:D146)</f>
        <v>241335.23</v>
      </c>
      <c r="E131" s="43">
        <f>SUBTOTAL(9,E132:E146)</f>
        <v>451480.67</v>
      </c>
      <c r="F131" s="66">
        <f>IF(C131&lt;&gt;0,D131/C131,"-")</f>
        <v>3.9077426454324624</v>
      </c>
      <c r="G131" s="66">
        <f>IF(E131&lt;&gt;0,D131/E131,"-")</f>
        <v>0.5345416670884271</v>
      </c>
    </row>
    <row r="132" spans="1:7" ht="30" customHeight="1" hidden="1">
      <c r="A132" s="117"/>
      <c r="B132" s="1"/>
      <c r="C132" s="6"/>
      <c r="D132" s="122"/>
      <c r="E132" s="36"/>
      <c r="F132" s="71"/>
      <c r="G132" s="71"/>
    </row>
    <row r="133" spans="1:7" ht="409.5" customHeight="1" hidden="1">
      <c r="A133" s="123" t="s">
        <v>168</v>
      </c>
      <c r="B133" s="124" t="s">
        <v>169</v>
      </c>
      <c r="C133" s="47">
        <f>SUBTOTAL(9,C134:C145)</f>
        <v>61758.22</v>
      </c>
      <c r="D133" s="47">
        <f>SUBTOTAL(9,D134:D145)</f>
        <v>241335.23</v>
      </c>
      <c r="E133" s="47">
        <f>SUBTOTAL(9,E134:E145)</f>
        <v>451480.67</v>
      </c>
      <c r="F133" s="67">
        <f>IF(C133&lt;&gt;0,D133/C133,"-")</f>
        <v>3.9077426454324624</v>
      </c>
      <c r="G133" s="67">
        <f>IF(E133&lt;&gt;0,D133/E133,"-")</f>
        <v>0.5345416670884271</v>
      </c>
    </row>
    <row r="134" spans="1:7" ht="30" customHeight="1" hidden="1">
      <c r="A134" s="117"/>
      <c r="B134" s="1"/>
      <c r="C134" s="6"/>
      <c r="D134" s="125"/>
      <c r="E134" s="36"/>
      <c r="F134" s="71"/>
      <c r="G134" s="71"/>
    </row>
    <row r="135" spans="1:7" ht="409.5" customHeight="1" hidden="1">
      <c r="A135" s="126" t="s">
        <v>168</v>
      </c>
      <c r="B135" s="127" t="s">
        <v>169</v>
      </c>
      <c r="C135" s="48">
        <f>SUBTOTAL(9,C136:C144)</f>
        <v>61758.22</v>
      </c>
      <c r="D135" s="48">
        <f>SUBTOTAL(9,D136:D144)</f>
        <v>241335.23</v>
      </c>
      <c r="E135" s="48">
        <f>SUBTOTAL(9,E136:E144)</f>
        <v>451480.67</v>
      </c>
      <c r="F135" s="68">
        <f>IF(C135&lt;&gt;0,D135/C135,"-")</f>
        <v>3.9077426454324624</v>
      </c>
      <c r="G135" s="68">
        <f>IF(E135&lt;&gt;0,D135/E135,"-")</f>
        <v>0.5345416670884271</v>
      </c>
    </row>
    <row r="136" spans="1:7" ht="30" customHeight="1" hidden="1">
      <c r="A136" s="117"/>
      <c r="B136" s="1"/>
      <c r="C136" s="6"/>
      <c r="D136" s="128"/>
      <c r="E136" s="36"/>
      <c r="F136" s="71"/>
      <c r="G136" s="71"/>
    </row>
    <row r="137" spans="1:7" ht="409.5" customHeight="1" hidden="1">
      <c r="A137" s="129" t="s">
        <v>168</v>
      </c>
      <c r="B137" s="130" t="s">
        <v>169</v>
      </c>
      <c r="C137" s="44">
        <f>SUBTOTAL(9,C138:C143)</f>
        <v>61758.22</v>
      </c>
      <c r="D137" s="44">
        <f>SUBTOTAL(9,D138:D143)</f>
        <v>241335.23</v>
      </c>
      <c r="E137" s="44">
        <f>SUBTOTAL(9,E138:E143)</f>
        <v>451480.67</v>
      </c>
      <c r="F137" s="69">
        <f>IF(C137&lt;&gt;0,D137/C137,"-")</f>
        <v>3.9077426454324624</v>
      </c>
      <c r="G137" s="69">
        <f>IF(E137&lt;&gt;0,D137/E137,"-")</f>
        <v>0.5345416670884271</v>
      </c>
    </row>
    <row r="138" spans="1:7" ht="22.5" customHeight="1" hidden="1">
      <c r="A138" s="117"/>
      <c r="B138" s="1"/>
      <c r="C138" s="6"/>
      <c r="D138" s="128"/>
      <c r="E138" s="128"/>
      <c r="F138" s="131"/>
      <c r="G138" s="131"/>
    </row>
    <row r="139" spans="1:7" ht="409.5" customHeight="1" hidden="1">
      <c r="A139" s="132" t="s">
        <v>168</v>
      </c>
      <c r="B139" s="133" t="s">
        <v>169</v>
      </c>
      <c r="C139" s="128">
        <f>SUBTOTAL(9,C140:C142)</f>
        <v>61758.22</v>
      </c>
      <c r="D139" s="128">
        <f>SUBTOTAL(9,D140:D142)</f>
        <v>241335.23</v>
      </c>
      <c r="E139" s="128">
        <f>SUBTOTAL(9,E140:E142)</f>
        <v>451480.67</v>
      </c>
      <c r="F139" s="131">
        <f>IF(C139&lt;&gt;0,D139/C139,"-")</f>
        <v>3.9077426454324624</v>
      </c>
      <c r="G139" s="131">
        <f>IF(E139&lt;&gt;0,D139/E139,"-")</f>
        <v>0.5345416670884271</v>
      </c>
    </row>
    <row r="140" spans="1:7" ht="30" customHeight="1" hidden="1">
      <c r="A140" s="117"/>
      <c r="B140" s="1"/>
      <c r="C140" s="6"/>
      <c r="D140" s="35"/>
      <c r="E140" s="36"/>
      <c r="F140" s="71"/>
      <c r="G140" s="71"/>
    </row>
    <row r="141" spans="1:7" ht="15" customHeight="1">
      <c r="A141" s="23" t="s">
        <v>168</v>
      </c>
      <c r="B141" s="108" t="s">
        <v>169</v>
      </c>
      <c r="C141" s="3">
        <v>61758.22</v>
      </c>
      <c r="D141" s="3">
        <v>241335.23</v>
      </c>
      <c r="E141" s="3">
        <v>451480.67</v>
      </c>
      <c r="F141" s="61">
        <f>IF(C141&lt;&gt;0,0/C141,"-")</f>
        <v>0</v>
      </c>
      <c r="G141" s="61">
        <f>IF(E141&lt;&gt;0,D141/E141,"-")</f>
        <v>0.5345416670884271</v>
      </c>
    </row>
    <row r="142" spans="1:7" ht="15" hidden="1">
      <c r="A142" s="1"/>
      <c r="B142" s="1"/>
      <c r="C142" s="6"/>
      <c r="D142" s="3"/>
      <c r="E142" s="3"/>
      <c r="F142" s="61"/>
      <c r="G142" s="61"/>
    </row>
    <row r="143" spans="1:7" ht="15" hidden="1">
      <c r="A143" s="1"/>
      <c r="B143" s="1"/>
      <c r="C143" s="6"/>
      <c r="D143" s="6"/>
      <c r="E143" s="36"/>
      <c r="F143" s="71"/>
      <c r="G143" s="71"/>
    </row>
    <row r="144" spans="1:7" ht="19.5" customHeight="1" hidden="1">
      <c r="A144" s="1"/>
      <c r="B144" s="1"/>
      <c r="C144" s="6"/>
      <c r="D144" s="6"/>
      <c r="E144" s="36"/>
      <c r="F144" s="71"/>
      <c r="G144" s="71"/>
    </row>
    <row r="145" spans="1:7" ht="19.5" customHeight="1" hidden="1">
      <c r="A145" s="1"/>
      <c r="B145" s="1"/>
      <c r="C145" s="6"/>
      <c r="D145" s="6"/>
      <c r="E145" s="36"/>
      <c r="F145" s="71"/>
      <c r="G145" s="71"/>
    </row>
    <row r="146" spans="1:7" ht="19.5" customHeight="1" hidden="1">
      <c r="A146" s="1"/>
      <c r="B146" s="1"/>
      <c r="C146" s="6"/>
      <c r="D146" s="6"/>
      <c r="E146" s="36"/>
      <c r="F146" s="71"/>
      <c r="G146" s="71"/>
    </row>
    <row r="147" spans="1:7" ht="19.5" customHeight="1" hidden="1">
      <c r="A147" s="1"/>
      <c r="B147" s="1"/>
      <c r="C147" s="6"/>
      <c r="D147" s="6"/>
      <c r="E147" s="36"/>
      <c r="F147" s="71"/>
      <c r="G147" s="71"/>
    </row>
    <row r="148" spans="1:7" ht="19.5" customHeight="1" hidden="1">
      <c r="A148" s="1"/>
      <c r="B148" s="1"/>
      <c r="C148" s="6"/>
      <c r="D148" s="6"/>
      <c r="E148" s="36"/>
      <c r="F148" s="71"/>
      <c r="G148" s="71"/>
    </row>
    <row r="149" spans="1:7" ht="15" hidden="1">
      <c r="A149" s="1"/>
      <c r="B149" s="1"/>
      <c r="C149" s="6"/>
      <c r="D149" s="6"/>
      <c r="E149" s="36"/>
      <c r="F149" s="71"/>
      <c r="G149" s="71"/>
    </row>
    <row r="150" spans="1:7" s="31" customFormat="1" ht="409.5" customHeight="1" hidden="1">
      <c r="A150" s="25" t="s">
        <v>171</v>
      </c>
      <c r="B150" s="115" t="s">
        <v>172</v>
      </c>
      <c r="C150" s="27">
        <f>SUBTOTAL(9,C151:C174)</f>
        <v>8797.84</v>
      </c>
      <c r="D150" s="27">
        <f>SUBTOTAL(9,D151:D174)</f>
        <v>10479.38</v>
      </c>
      <c r="E150" s="27">
        <f>SUBTOTAL(9,E151:E174)</f>
        <v>11495</v>
      </c>
      <c r="F150" s="54">
        <f>IF(C150&lt;&gt;0,D150/C150,"-")</f>
        <v>1.1911310048830166</v>
      </c>
      <c r="G150" s="54">
        <f>IF(E150&lt;&gt;0,D150/E150,"-")</f>
        <v>0.9116468029578076</v>
      </c>
    </row>
    <row r="151" spans="1:7" ht="30" customHeight="1" hidden="1">
      <c r="A151" s="89"/>
      <c r="B151" s="113"/>
      <c r="C151" s="50"/>
      <c r="D151" s="50"/>
      <c r="E151" s="36"/>
      <c r="F151" s="71"/>
      <c r="G151" s="71"/>
    </row>
    <row r="152" spans="1:7" s="31" customFormat="1" ht="409.5" customHeight="1" hidden="1">
      <c r="A152" s="29" t="s">
        <v>171</v>
      </c>
      <c r="B152" s="116" t="s">
        <v>172</v>
      </c>
      <c r="C152" s="30">
        <f>SUBTOTAL(9,C153:C173)</f>
        <v>8797.84</v>
      </c>
      <c r="D152" s="30">
        <f>SUBTOTAL(9,D153:D173)</f>
        <v>10479.38</v>
      </c>
      <c r="E152" s="30">
        <f>SUBTOTAL(9,E153:E173)</f>
        <v>11495</v>
      </c>
      <c r="F152" s="56">
        <f>IF(C152&lt;&gt;0,D152/C152,"-")</f>
        <v>1.1911310048830166</v>
      </c>
      <c r="G152" s="56">
        <f>IF(E152&lt;&gt;0,D152/E152,"-")</f>
        <v>0.9116468029578076</v>
      </c>
    </row>
    <row r="153" spans="1:7" ht="30" customHeight="1" hidden="1">
      <c r="A153" s="117"/>
      <c r="B153" s="5"/>
      <c r="C153" s="118"/>
      <c r="D153" s="118"/>
      <c r="E153" s="36"/>
      <c r="F153" s="71"/>
      <c r="G153" s="71"/>
    </row>
    <row r="154" spans="1:7" s="31" customFormat="1" ht="409.5" customHeight="1" hidden="1">
      <c r="A154" s="102" t="s">
        <v>171</v>
      </c>
      <c r="B154" s="119" t="s">
        <v>172</v>
      </c>
      <c r="C154" s="40">
        <f>SUBTOTAL(9,C155:C172)</f>
        <v>8797.84</v>
      </c>
      <c r="D154" s="40">
        <f>SUBTOTAL(9,D155:D172)</f>
        <v>10479.38</v>
      </c>
      <c r="E154" s="40">
        <f>SUBTOTAL(9,E155:E172)</f>
        <v>11495</v>
      </c>
      <c r="F154" s="65">
        <f>IF(C154&lt;&gt;0,D154/C154,"-")</f>
        <v>1.1911310048830166</v>
      </c>
      <c r="G154" s="65">
        <f>IF(E154&lt;&gt;0,D154/E154,"-")</f>
        <v>0.9116468029578076</v>
      </c>
    </row>
    <row r="155" spans="1:7" ht="30" customHeight="1" hidden="1">
      <c r="A155" s="117"/>
      <c r="B155" s="1"/>
      <c r="C155" s="6"/>
      <c r="D155" s="49"/>
      <c r="E155" s="36"/>
      <c r="F155" s="71"/>
      <c r="G155" s="71"/>
    </row>
    <row r="156" spans="1:7" ht="409.5" customHeight="1" hidden="1">
      <c r="A156" s="120" t="s">
        <v>171</v>
      </c>
      <c r="B156" s="121" t="s">
        <v>172</v>
      </c>
      <c r="C156" s="43">
        <f>SUBTOTAL(9,C157:C171)</f>
        <v>8797.84</v>
      </c>
      <c r="D156" s="43">
        <f>SUBTOTAL(9,D157:D171)</f>
        <v>10479.38</v>
      </c>
      <c r="E156" s="43">
        <f>SUBTOTAL(9,E157:E171)</f>
        <v>11495</v>
      </c>
      <c r="F156" s="66">
        <f>IF(C156&lt;&gt;0,D156/C156,"-")</f>
        <v>1.1911310048830166</v>
      </c>
      <c r="G156" s="66">
        <f>IF(E156&lt;&gt;0,D156/E156,"-")</f>
        <v>0.9116468029578076</v>
      </c>
    </row>
    <row r="157" spans="1:7" ht="30" customHeight="1" hidden="1">
      <c r="A157" s="117"/>
      <c r="B157" s="1"/>
      <c r="C157" s="6"/>
      <c r="D157" s="122"/>
      <c r="E157" s="36"/>
      <c r="F157" s="71"/>
      <c r="G157" s="71"/>
    </row>
    <row r="158" spans="1:7" ht="409.5" customHeight="1" hidden="1">
      <c r="A158" s="123" t="s">
        <v>171</v>
      </c>
      <c r="B158" s="124" t="s">
        <v>172</v>
      </c>
      <c r="C158" s="47">
        <f>SUBTOTAL(9,C159:C170)</f>
        <v>8797.84</v>
      </c>
      <c r="D158" s="47">
        <f>SUBTOTAL(9,D159:D170)</f>
        <v>10479.38</v>
      </c>
      <c r="E158" s="47">
        <f>SUBTOTAL(9,E159:E170)</f>
        <v>11495</v>
      </c>
      <c r="F158" s="67">
        <f>IF(C158&lt;&gt;0,D158/C158,"-")</f>
        <v>1.1911310048830166</v>
      </c>
      <c r="G158" s="67">
        <f>IF(E158&lt;&gt;0,D158/E158,"-")</f>
        <v>0.9116468029578076</v>
      </c>
    </row>
    <row r="159" spans="1:7" ht="30" customHeight="1" hidden="1">
      <c r="A159" s="117"/>
      <c r="B159" s="1"/>
      <c r="C159" s="6"/>
      <c r="D159" s="125"/>
      <c r="E159" s="36"/>
      <c r="F159" s="71"/>
      <c r="G159" s="71"/>
    </row>
    <row r="160" spans="1:7" ht="409.5" customHeight="1" hidden="1">
      <c r="A160" s="126" t="s">
        <v>171</v>
      </c>
      <c r="B160" s="127" t="s">
        <v>172</v>
      </c>
      <c r="C160" s="48">
        <f>SUBTOTAL(9,C161:C169)</f>
        <v>8797.84</v>
      </c>
      <c r="D160" s="48">
        <f>SUBTOTAL(9,D161:D169)</f>
        <v>10479.38</v>
      </c>
      <c r="E160" s="48">
        <f>SUBTOTAL(9,E161:E169)</f>
        <v>11495</v>
      </c>
      <c r="F160" s="68">
        <f>IF(C160&lt;&gt;0,D160/C160,"-")</f>
        <v>1.1911310048830166</v>
      </c>
      <c r="G160" s="68">
        <f>IF(E160&lt;&gt;0,D160/E160,"-")</f>
        <v>0.9116468029578076</v>
      </c>
    </row>
    <row r="161" spans="1:7" ht="30" customHeight="1" hidden="1">
      <c r="A161" s="117"/>
      <c r="B161" s="1"/>
      <c r="C161" s="6"/>
      <c r="D161" s="128"/>
      <c r="E161" s="36"/>
      <c r="F161" s="71"/>
      <c r="G161" s="71"/>
    </row>
    <row r="162" spans="1:7" ht="409.5" customHeight="1" hidden="1">
      <c r="A162" s="129" t="s">
        <v>171</v>
      </c>
      <c r="B162" s="130" t="s">
        <v>172</v>
      </c>
      <c r="C162" s="44">
        <f>SUBTOTAL(9,C163:C168)</f>
        <v>8797.84</v>
      </c>
      <c r="D162" s="44">
        <f>SUBTOTAL(9,D163:D168)</f>
        <v>10479.38</v>
      </c>
      <c r="E162" s="44">
        <f>SUBTOTAL(9,E163:E168)</f>
        <v>11495</v>
      </c>
      <c r="F162" s="69">
        <f>IF(C162&lt;&gt;0,D162/C162,"-")</f>
        <v>1.1911310048830166</v>
      </c>
      <c r="G162" s="69">
        <f>IF(E162&lt;&gt;0,D162/E162,"-")</f>
        <v>0.9116468029578076</v>
      </c>
    </row>
    <row r="163" spans="1:7" ht="22.5" customHeight="1" hidden="1">
      <c r="A163" s="117"/>
      <c r="B163" s="1"/>
      <c r="C163" s="6"/>
      <c r="D163" s="128"/>
      <c r="E163" s="128"/>
      <c r="F163" s="131"/>
      <c r="G163" s="131"/>
    </row>
    <row r="164" spans="1:7" ht="409.5" customHeight="1" hidden="1">
      <c r="A164" s="132" t="s">
        <v>171</v>
      </c>
      <c r="B164" s="133" t="s">
        <v>172</v>
      </c>
      <c r="C164" s="128">
        <f>SUBTOTAL(9,C165:C167)</f>
        <v>8797.84</v>
      </c>
      <c r="D164" s="128">
        <f>SUBTOTAL(9,D165:D167)</f>
        <v>10479.38</v>
      </c>
      <c r="E164" s="128">
        <f>SUBTOTAL(9,E165:E167)</f>
        <v>11495</v>
      </c>
      <c r="F164" s="131">
        <f>IF(C164&lt;&gt;0,D164/C164,"-")</f>
        <v>1.1911310048830166</v>
      </c>
      <c r="G164" s="131">
        <f>IF(E164&lt;&gt;0,D164/E164,"-")</f>
        <v>0.9116468029578076</v>
      </c>
    </row>
    <row r="165" spans="1:7" ht="30" customHeight="1" hidden="1">
      <c r="A165" s="117"/>
      <c r="B165" s="1"/>
      <c r="C165" s="6"/>
      <c r="D165" s="35"/>
      <c r="E165" s="36"/>
      <c r="F165" s="71"/>
      <c r="G165" s="71"/>
    </row>
    <row r="166" spans="1:7" ht="15" customHeight="1">
      <c r="A166" s="23" t="s">
        <v>171</v>
      </c>
      <c r="B166" s="108" t="s">
        <v>172</v>
      </c>
      <c r="C166" s="3">
        <v>8797.84</v>
      </c>
      <c r="D166" s="3">
        <v>10479.38</v>
      </c>
      <c r="E166" s="3">
        <v>11495</v>
      </c>
      <c r="F166" s="61">
        <f>IF(C166&lt;&gt;0,0/C166,"-")</f>
        <v>0</v>
      </c>
      <c r="G166" s="61">
        <f>IF(E166&lt;&gt;0,D166/E166,"-")</f>
        <v>0.9116468029578076</v>
      </c>
    </row>
    <row r="167" spans="1:7" ht="15" hidden="1">
      <c r="A167" s="1"/>
      <c r="B167" s="1"/>
      <c r="C167" s="6"/>
      <c r="D167" s="3"/>
      <c r="E167" s="3"/>
      <c r="F167" s="61"/>
      <c r="G167" s="61"/>
    </row>
    <row r="168" spans="1:7" ht="15" hidden="1">
      <c r="A168" s="1"/>
      <c r="B168" s="1"/>
      <c r="C168" s="6"/>
      <c r="D168" s="6"/>
      <c r="E168" s="36"/>
      <c r="F168" s="71"/>
      <c r="G168" s="71"/>
    </row>
    <row r="169" spans="1:7" ht="19.5" customHeight="1" hidden="1">
      <c r="A169" s="1"/>
      <c r="B169" s="1"/>
      <c r="C169" s="6"/>
      <c r="D169" s="6"/>
      <c r="E169" s="36"/>
      <c r="F169" s="71"/>
      <c r="G169" s="71"/>
    </row>
    <row r="170" spans="1:7" ht="19.5" customHeight="1" hidden="1">
      <c r="A170" s="1"/>
      <c r="B170" s="1"/>
      <c r="C170" s="6"/>
      <c r="D170" s="6"/>
      <c r="E170" s="36"/>
      <c r="F170" s="71"/>
      <c r="G170" s="71"/>
    </row>
    <row r="171" spans="1:7" ht="19.5" customHeight="1" hidden="1">
      <c r="A171" s="1"/>
      <c r="B171" s="1"/>
      <c r="C171" s="6"/>
      <c r="D171" s="6"/>
      <c r="E171" s="36"/>
      <c r="F171" s="71"/>
      <c r="G171" s="71"/>
    </row>
    <row r="172" spans="1:7" ht="19.5" customHeight="1" hidden="1">
      <c r="A172" s="1"/>
      <c r="B172" s="1"/>
      <c r="C172" s="6"/>
      <c r="D172" s="6"/>
      <c r="E172" s="36"/>
      <c r="F172" s="71"/>
      <c r="G172" s="71"/>
    </row>
    <row r="173" spans="1:7" ht="19.5" customHeight="1" hidden="1">
      <c r="A173" s="1"/>
      <c r="B173" s="1"/>
      <c r="C173" s="6"/>
      <c r="D173" s="6"/>
      <c r="E173" s="36"/>
      <c r="F173" s="71"/>
      <c r="G173" s="71"/>
    </row>
    <row r="174" spans="1:7" ht="15" hidden="1">
      <c r="A174" s="1"/>
      <c r="B174" s="1"/>
      <c r="C174" s="6"/>
      <c r="D174" s="6"/>
      <c r="E174" s="36"/>
      <c r="F174" s="71"/>
      <c r="G174" s="71"/>
    </row>
    <row r="175" spans="1:7" ht="15" hidden="1">
      <c r="A175" s="1"/>
      <c r="B175" s="1"/>
      <c r="C175" s="6"/>
      <c r="D175" s="6"/>
      <c r="E175" s="36"/>
      <c r="F175" s="71"/>
      <c r="G175" s="71"/>
    </row>
    <row r="176" spans="1:7" ht="27.75" customHeight="1">
      <c r="A176" s="140" t="s">
        <v>82</v>
      </c>
      <c r="B176" s="140"/>
      <c r="C176" s="141">
        <f>SUBTOTAL(9,C91:C175)</f>
        <v>293438.51000000007</v>
      </c>
      <c r="D176" s="141">
        <f>SUBTOTAL(9,D91:D175)</f>
        <v>789768.5399999999</v>
      </c>
      <c r="E176" s="141">
        <f>SUBTOTAL(9,E91:E175)</f>
        <v>1901263</v>
      </c>
      <c r="F176" s="142">
        <f>IF(C176&lt;&gt;0,D176/C176,"-")</f>
        <v>2.6914277202402634</v>
      </c>
      <c r="G176" s="142">
        <f>IF(E176&lt;&gt;0,D176/E176,"-")</f>
        <v>0.41539152657996287</v>
      </c>
    </row>
    <row r="177" spans="1:7" ht="15">
      <c r="A177" s="1"/>
      <c r="B177" s="1"/>
      <c r="C177" s="1"/>
      <c r="D177" s="1"/>
      <c r="E177" s="1"/>
      <c r="F177" s="1"/>
      <c r="G177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5" width="18.7109375" style="0" customWidth="1"/>
    <col min="6" max="7" width="10.7109375" style="0" customWidth="1"/>
  </cols>
  <sheetData>
    <row r="1" ht="12" customHeight="1"/>
    <row r="2" spans="1:4" ht="18">
      <c r="A2" s="5" t="s">
        <v>101</v>
      </c>
      <c r="B2" s="2"/>
      <c r="C2" s="2"/>
      <c r="D2" s="2"/>
    </row>
    <row r="3" spans="1:7" ht="20.25" customHeight="1">
      <c r="A3" s="4"/>
      <c r="B3" s="9"/>
      <c r="C3" s="9"/>
      <c r="D3" s="9"/>
      <c r="E3" s="9"/>
      <c r="F3" s="9"/>
      <c r="G3" s="9"/>
    </row>
    <row r="4" spans="1:7" ht="20.25" customHeight="1">
      <c r="A4" s="113" t="s">
        <v>179</v>
      </c>
      <c r="B4" s="113"/>
      <c r="C4" s="113"/>
      <c r="D4" s="113"/>
      <c r="E4" s="9"/>
      <c r="F4" s="9"/>
      <c r="G4" s="9"/>
    </row>
    <row r="5" spans="1:7" ht="20.25" customHeight="1">
      <c r="A5" s="9"/>
      <c r="B5" s="9"/>
      <c r="C5" s="9"/>
      <c r="D5" s="9"/>
      <c r="E5" s="9"/>
      <c r="F5" s="9"/>
      <c r="G5" s="9"/>
    </row>
    <row r="6" spans="1:7" ht="63.75" customHeight="1">
      <c r="A6" s="238" t="s">
        <v>119</v>
      </c>
      <c r="B6" s="239"/>
      <c r="C6" s="7" t="s">
        <v>221</v>
      </c>
      <c r="D6" s="7" t="s">
        <v>227</v>
      </c>
      <c r="E6" s="7" t="s">
        <v>226</v>
      </c>
      <c r="F6" s="7" t="s">
        <v>140</v>
      </c>
      <c r="G6" s="7" t="s">
        <v>128</v>
      </c>
    </row>
    <row r="7" spans="1:7" s="31" customFormat="1" ht="18" customHeight="1">
      <c r="A7" s="25"/>
      <c r="B7" s="115"/>
      <c r="C7" s="27">
        <f>SUBTOTAL(9,C8:C31)</f>
        <v>293438.51</v>
      </c>
      <c r="D7" s="27">
        <f>SUBTOTAL(9,D8:D31)</f>
        <v>789768.54</v>
      </c>
      <c r="E7" s="27">
        <f>SUBTOTAL(9,E8:E31)</f>
        <v>1901263</v>
      </c>
      <c r="F7" s="54">
        <f>IF(C7&lt;&gt;0,D7/C7,"-")</f>
        <v>2.6914277202402643</v>
      </c>
      <c r="G7" s="54">
        <f>IF(E7&lt;&gt;0,D7/E7,"-")</f>
        <v>0.4153915265799629</v>
      </c>
    </row>
    <row r="8" spans="1:7" ht="30" customHeight="1" hidden="1">
      <c r="A8" s="89"/>
      <c r="B8" s="113"/>
      <c r="C8" s="50"/>
      <c r="D8" s="50"/>
      <c r="E8" s="36"/>
      <c r="F8" s="71"/>
      <c r="G8" s="71"/>
    </row>
    <row r="9" spans="1:7" s="31" customFormat="1" ht="409.5" customHeight="1" hidden="1">
      <c r="A9" s="29"/>
      <c r="B9" s="116"/>
      <c r="C9" s="30">
        <f>SUBTOTAL(9,C10:C30)</f>
        <v>293438.51</v>
      </c>
      <c r="D9" s="30">
        <f>SUBTOTAL(9,D10:D30)</f>
        <v>789768.54</v>
      </c>
      <c r="E9" s="30">
        <f>SUBTOTAL(9,E10:E30)</f>
        <v>1901263</v>
      </c>
      <c r="F9" s="56">
        <f>IF(C9&lt;&gt;0,D9/C9,"-")</f>
        <v>2.6914277202402643</v>
      </c>
      <c r="G9" s="56">
        <f>IF(E9&lt;&gt;0,D9/E9,"-")</f>
        <v>0.4153915265799629</v>
      </c>
    </row>
    <row r="10" spans="1:7" ht="30" customHeight="1" hidden="1">
      <c r="A10" s="117"/>
      <c r="B10" s="5"/>
      <c r="C10" s="118"/>
      <c r="D10" s="118"/>
      <c r="E10" s="36"/>
      <c r="F10" s="71"/>
      <c r="G10" s="71"/>
    </row>
    <row r="11" spans="1:7" s="31" customFormat="1" ht="409.5" customHeight="1" hidden="1">
      <c r="A11" s="102"/>
      <c r="B11" s="119"/>
      <c r="C11" s="40">
        <f>SUBTOTAL(9,C12:C29)</f>
        <v>293438.51</v>
      </c>
      <c r="D11" s="40">
        <f>SUBTOTAL(9,D12:D29)</f>
        <v>789768.54</v>
      </c>
      <c r="E11" s="40">
        <f>SUBTOTAL(9,E12:E29)</f>
        <v>1901263</v>
      </c>
      <c r="F11" s="65">
        <f>IF(C11&lt;&gt;0,D11/C11,"-")</f>
        <v>2.6914277202402643</v>
      </c>
      <c r="G11" s="65">
        <f>IF(E11&lt;&gt;0,D11/E11,"-")</f>
        <v>0.4153915265799629</v>
      </c>
    </row>
    <row r="12" spans="1:7" ht="30" customHeight="1" hidden="1">
      <c r="A12" s="117"/>
      <c r="B12" s="1"/>
      <c r="C12" s="6"/>
      <c r="D12" s="49"/>
      <c r="E12" s="36"/>
      <c r="F12" s="71"/>
      <c r="G12" s="71"/>
    </row>
    <row r="13" spans="1:7" ht="409.5" customHeight="1" hidden="1">
      <c r="A13" s="120"/>
      <c r="B13" s="121"/>
      <c r="C13" s="43">
        <f>SUBTOTAL(9,C14:C28)</f>
        <v>293438.51</v>
      </c>
      <c r="D13" s="43">
        <f>SUBTOTAL(9,D14:D28)</f>
        <v>789768.54</v>
      </c>
      <c r="E13" s="43">
        <f>SUBTOTAL(9,E14:E28)</f>
        <v>1901263</v>
      </c>
      <c r="F13" s="66">
        <f>IF(C13&lt;&gt;0,D13/C13,"-")</f>
        <v>2.6914277202402643</v>
      </c>
      <c r="G13" s="66">
        <f>IF(E13&lt;&gt;0,D13/E13,"-")</f>
        <v>0.4153915265799629</v>
      </c>
    </row>
    <row r="14" spans="1:7" ht="30" customHeight="1" hidden="1">
      <c r="A14" s="117"/>
      <c r="B14" s="1"/>
      <c r="C14" s="6"/>
      <c r="D14" s="122"/>
      <c r="E14" s="36"/>
      <c r="F14" s="71"/>
      <c r="G14" s="71"/>
    </row>
    <row r="15" spans="1:7" ht="409.5" customHeight="1" hidden="1">
      <c r="A15" s="123"/>
      <c r="B15" s="124"/>
      <c r="C15" s="47">
        <f>SUBTOTAL(9,C16:C27)</f>
        <v>293438.51</v>
      </c>
      <c r="D15" s="47">
        <f>SUBTOTAL(9,D16:D27)</f>
        <v>789768.54</v>
      </c>
      <c r="E15" s="47">
        <f>SUBTOTAL(9,E16:E27)</f>
        <v>1901263</v>
      </c>
      <c r="F15" s="67">
        <f>IF(C15&lt;&gt;0,D15/C15,"-")</f>
        <v>2.6914277202402643</v>
      </c>
      <c r="G15" s="67">
        <f>IF(E15&lt;&gt;0,D15/E15,"-")</f>
        <v>0.4153915265799629</v>
      </c>
    </row>
    <row r="16" spans="1:7" ht="30" customHeight="1" hidden="1">
      <c r="A16" s="117"/>
      <c r="B16" s="1"/>
      <c r="C16" s="6"/>
      <c r="D16" s="125"/>
      <c r="E16" s="36"/>
      <c r="F16" s="71"/>
      <c r="G16" s="71"/>
    </row>
    <row r="17" spans="1:7" ht="409.5" customHeight="1" hidden="1">
      <c r="A17" s="126"/>
      <c r="B17" s="127"/>
      <c r="C17" s="48">
        <f>SUBTOTAL(9,C18:C26)</f>
        <v>293438.51</v>
      </c>
      <c r="D17" s="48">
        <f>SUBTOTAL(9,D18:D26)</f>
        <v>789768.54</v>
      </c>
      <c r="E17" s="48">
        <f>SUBTOTAL(9,E18:E26)</f>
        <v>1901263</v>
      </c>
      <c r="F17" s="68">
        <f>IF(C17&lt;&gt;0,D17/C17,"-")</f>
        <v>2.6914277202402643</v>
      </c>
      <c r="G17" s="68">
        <f>IF(E17&lt;&gt;0,D17/E17,"-")</f>
        <v>0.4153915265799629</v>
      </c>
    </row>
    <row r="18" spans="1:7" ht="30" customHeight="1" hidden="1">
      <c r="A18" s="117"/>
      <c r="B18" s="1"/>
      <c r="C18" s="6"/>
      <c r="D18" s="128"/>
      <c r="E18" s="36"/>
      <c r="F18" s="71"/>
      <c r="G18" s="71"/>
    </row>
    <row r="19" spans="1:7" ht="409.5" customHeight="1" hidden="1">
      <c r="A19" s="129"/>
      <c r="B19" s="130"/>
      <c r="C19" s="44">
        <f>SUBTOTAL(9,C20:C25)</f>
        <v>293438.51</v>
      </c>
      <c r="D19" s="44">
        <f>SUBTOTAL(9,D20:D25)</f>
        <v>789768.54</v>
      </c>
      <c r="E19" s="44">
        <f>SUBTOTAL(9,E20:E25)</f>
        <v>1901263</v>
      </c>
      <c r="F19" s="69">
        <f>IF(C19&lt;&gt;0,D19/C19,"-")</f>
        <v>2.6914277202402643</v>
      </c>
      <c r="G19" s="69">
        <f>IF(E19&lt;&gt;0,D19/E19,"-")</f>
        <v>0.4153915265799629</v>
      </c>
    </row>
    <row r="20" spans="1:7" ht="22.5" customHeight="1" hidden="1">
      <c r="A20" s="117"/>
      <c r="B20" s="1"/>
      <c r="C20" s="6"/>
      <c r="D20" s="128"/>
      <c r="E20" s="128"/>
      <c r="F20" s="131"/>
      <c r="G20" s="131"/>
    </row>
    <row r="21" spans="1:7" ht="409.5" customHeight="1" hidden="1">
      <c r="A21" s="132"/>
      <c r="B21" s="133"/>
      <c r="C21" s="128">
        <f>SUBTOTAL(9,C22:C24)</f>
        <v>293438.51</v>
      </c>
      <c r="D21" s="128">
        <f>SUBTOTAL(9,D22:D24)</f>
        <v>789768.54</v>
      </c>
      <c r="E21" s="128">
        <f>SUBTOTAL(9,E22:E24)</f>
        <v>1901263</v>
      </c>
      <c r="F21" s="131">
        <f>IF(C21&lt;&gt;0,D21/C21,"-")</f>
        <v>2.6914277202402643</v>
      </c>
      <c r="G21" s="131">
        <f>IF(E21&lt;&gt;0,D21/E21,"-")</f>
        <v>0.4153915265799629</v>
      </c>
    </row>
    <row r="22" spans="1:7" ht="30" customHeight="1" hidden="1">
      <c r="A22" s="117"/>
      <c r="B22" s="1"/>
      <c r="C22" s="6"/>
      <c r="D22" s="35"/>
      <c r="E22" s="36"/>
      <c r="F22" s="71"/>
      <c r="G22" s="71"/>
    </row>
    <row r="23" spans="1:7" ht="15" customHeight="1">
      <c r="A23" s="23">
        <v>82</v>
      </c>
      <c r="B23" s="108" t="s">
        <v>244</v>
      </c>
      <c r="C23" s="3">
        <v>293438.51</v>
      </c>
      <c r="D23" s="3">
        <v>789768.54</v>
      </c>
      <c r="E23" s="3">
        <v>1901263</v>
      </c>
      <c r="F23" s="61">
        <f>IF(C23&lt;&gt;0,0/C23,"-")</f>
        <v>0</v>
      </c>
      <c r="G23" s="61">
        <f>IF(E23&lt;&gt;0,D23/E23,"-")</f>
        <v>0.4153915265799629</v>
      </c>
    </row>
    <row r="24" spans="1:7" ht="15" hidden="1">
      <c r="A24" s="1"/>
      <c r="B24" s="1"/>
      <c r="C24" s="6"/>
      <c r="D24" s="3"/>
      <c r="E24" s="3"/>
      <c r="F24" s="61"/>
      <c r="G24" s="61"/>
    </row>
    <row r="25" spans="1:7" ht="15" hidden="1">
      <c r="A25" s="1"/>
      <c r="B25" s="1"/>
      <c r="C25" s="6"/>
      <c r="D25" s="6"/>
      <c r="E25" s="36"/>
      <c r="F25" s="71"/>
      <c r="G25" s="71"/>
    </row>
    <row r="26" spans="1:7" ht="19.5" customHeight="1" hidden="1">
      <c r="A26" s="1"/>
      <c r="B26" s="1"/>
      <c r="C26" s="6"/>
      <c r="D26" s="6"/>
      <c r="E26" s="36"/>
      <c r="F26" s="71"/>
      <c r="G26" s="71"/>
    </row>
    <row r="27" spans="1:7" ht="19.5" customHeight="1" hidden="1">
      <c r="A27" s="1"/>
      <c r="B27" s="1"/>
      <c r="C27" s="6"/>
      <c r="D27" s="6"/>
      <c r="E27" s="36"/>
      <c r="F27" s="71"/>
      <c r="G27" s="71"/>
    </row>
    <row r="28" spans="1:7" ht="19.5" customHeight="1" hidden="1">
      <c r="A28" s="1"/>
      <c r="B28" s="1"/>
      <c r="C28" s="6"/>
      <c r="D28" s="6"/>
      <c r="E28" s="36"/>
      <c r="F28" s="71"/>
      <c r="G28" s="71"/>
    </row>
    <row r="29" spans="1:7" ht="19.5" customHeight="1" hidden="1">
      <c r="A29" s="1"/>
      <c r="B29" s="1"/>
      <c r="C29" s="6"/>
      <c r="D29" s="6"/>
      <c r="E29" s="36"/>
      <c r="F29" s="71"/>
      <c r="G29" s="71"/>
    </row>
    <row r="30" spans="1:7" ht="19.5" customHeight="1" hidden="1">
      <c r="A30" s="1"/>
      <c r="B30" s="1"/>
      <c r="C30" s="6"/>
      <c r="D30" s="6"/>
      <c r="E30" s="36"/>
      <c r="F30" s="71"/>
      <c r="G30" s="71"/>
    </row>
    <row r="31" spans="1:7" ht="15" hidden="1">
      <c r="A31" s="1"/>
      <c r="B31" s="1"/>
      <c r="C31" s="6"/>
      <c r="D31" s="6"/>
      <c r="E31" s="36"/>
      <c r="F31" s="71"/>
      <c r="G31" s="71"/>
    </row>
    <row r="32" spans="1:7" ht="15" hidden="1">
      <c r="A32" s="1"/>
      <c r="B32" s="1"/>
      <c r="C32" s="6"/>
      <c r="D32" s="6"/>
      <c r="E32" s="36"/>
      <c r="F32" s="71"/>
      <c r="G32" s="71"/>
    </row>
    <row r="33" spans="1:7" ht="27.75" customHeight="1">
      <c r="A33" s="140" t="s">
        <v>82</v>
      </c>
      <c r="B33" s="140"/>
      <c r="C33" s="141">
        <f>SUBTOTAL(9,C23:C32)</f>
        <v>293438.51</v>
      </c>
      <c r="D33" s="141">
        <f>SUBTOTAL(9,D23:D32)</f>
        <v>789768.54</v>
      </c>
      <c r="E33" s="141">
        <f>SUBTOTAL(9,E23:E32)</f>
        <v>1901263</v>
      </c>
      <c r="F33" s="142">
        <f>IF(C33&lt;&gt;0,D33/C33,"-")</f>
        <v>2.6914277202402643</v>
      </c>
      <c r="G33" s="142">
        <f>IF(E33&lt;&gt;0,D33/E33,"-")</f>
        <v>0.4153915265799629</v>
      </c>
    </row>
    <row r="34" spans="1:7" ht="15">
      <c r="A34" s="1"/>
      <c r="B34" s="1"/>
      <c r="C34" s="1"/>
      <c r="D34" s="1"/>
      <c r="E34" s="1"/>
      <c r="F34" s="1"/>
      <c r="G34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8"/>
  <sheetViews>
    <sheetView tabSelected="1" zoomScalePageLayoutView="0" workbookViewId="0" topLeftCell="A151">
      <selection activeCell="H215" sqref="H215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5" width="18.7109375" style="0" customWidth="1"/>
    <col min="6" max="7" width="10.7109375" style="0" customWidth="1"/>
  </cols>
  <sheetData>
    <row r="1" ht="12" customHeight="1"/>
    <row r="2" spans="1:4" ht="23.25">
      <c r="A2" s="5" t="s">
        <v>101</v>
      </c>
      <c r="B2" s="2"/>
      <c r="C2" s="2"/>
      <c r="D2" s="112"/>
    </row>
    <row r="3" spans="1:7" ht="20.25" customHeight="1">
      <c r="A3" s="4"/>
      <c r="B3" s="9"/>
      <c r="C3" s="9"/>
      <c r="D3" s="9"/>
      <c r="E3" s="9"/>
      <c r="F3" s="9"/>
      <c r="G3" s="9"/>
    </row>
    <row r="4" spans="1:7" ht="20.25" customHeight="1">
      <c r="A4" s="113" t="s">
        <v>164</v>
      </c>
      <c r="B4" s="113"/>
      <c r="C4" s="113"/>
      <c r="D4" s="113"/>
      <c r="E4" s="9"/>
      <c r="F4" s="9"/>
      <c r="G4" s="9"/>
    </row>
    <row r="5" spans="1:7" ht="20.25" customHeight="1">
      <c r="A5" s="9"/>
      <c r="B5" s="9"/>
      <c r="C5" s="9"/>
      <c r="D5" s="9"/>
      <c r="E5" s="9"/>
      <c r="F5" s="9"/>
      <c r="G5" s="9"/>
    </row>
    <row r="6" spans="1:7" ht="63.75" customHeight="1">
      <c r="A6" s="238" t="s">
        <v>119</v>
      </c>
      <c r="B6" s="239"/>
      <c r="C6" s="7" t="s">
        <v>228</v>
      </c>
      <c r="D6" s="7" t="s">
        <v>227</v>
      </c>
      <c r="E6" s="7" t="s">
        <v>226</v>
      </c>
      <c r="F6" s="7" t="s">
        <v>140</v>
      </c>
      <c r="G6" s="7" t="s">
        <v>128</v>
      </c>
    </row>
    <row r="7" spans="1:7" s="31" customFormat="1" ht="18" customHeight="1">
      <c r="A7" s="25" t="s">
        <v>165</v>
      </c>
      <c r="B7" s="25" t="s">
        <v>166</v>
      </c>
      <c r="C7" s="27">
        <f>SUBTOTAL(9,C8:C23)</f>
        <v>178940.72</v>
      </c>
      <c r="D7" s="27">
        <f>SUBTOTAL(9,D8:D23)</f>
        <v>345599.23</v>
      </c>
      <c r="E7" s="27">
        <f>SUBTOTAL(9,E8:E23)</f>
        <v>1261312</v>
      </c>
      <c r="F7" s="54">
        <f>IF(C7&lt;&gt;0,D7/C7,"-")</f>
        <v>1.9313615704687004</v>
      </c>
      <c r="G7" s="54">
        <f>IF(E7&lt;&gt;0,D7/E7,"-")</f>
        <v>0.2739997954510858</v>
      </c>
    </row>
    <row r="8" spans="1:7" s="31" customFormat="1" ht="20.25" customHeight="1" hidden="1">
      <c r="A8" s="19"/>
      <c r="B8" s="18"/>
      <c r="C8" s="49"/>
      <c r="D8" s="49"/>
      <c r="E8" s="49"/>
      <c r="F8" s="55"/>
      <c r="G8" s="55"/>
    </row>
    <row r="9" spans="1:7" s="32" customFormat="1" ht="409.5" customHeight="1" hidden="1">
      <c r="A9" s="29" t="s">
        <v>12</v>
      </c>
      <c r="B9" s="29" t="s">
        <v>150</v>
      </c>
      <c r="C9" s="30">
        <f>SUBTOTAL(9,C10:C22)</f>
        <v>178940.72</v>
      </c>
      <c r="D9" s="30">
        <f>SUBTOTAL(9,D10:D22)</f>
        <v>345599.23</v>
      </c>
      <c r="E9" s="30">
        <f>SUBTOTAL(9,E10:E22)</f>
        <v>1261312</v>
      </c>
      <c r="F9" s="56">
        <f>IF(C9&lt;&gt;0,D9/C9,"-")</f>
        <v>1.9313615704687004</v>
      </c>
      <c r="G9" s="56">
        <f>IF(E9&lt;&gt;0,D9/E9,"-")</f>
        <v>0.2739997954510858</v>
      </c>
    </row>
    <row r="10" spans="1:7" ht="20.25" customHeight="1" hidden="1">
      <c r="A10" s="89"/>
      <c r="B10" s="9"/>
      <c r="C10" s="50"/>
      <c r="D10" s="50"/>
      <c r="E10" s="50"/>
      <c r="F10" s="57"/>
      <c r="G10" s="57"/>
    </row>
    <row r="11" spans="1:7" ht="409.5" customHeight="1" hidden="1">
      <c r="A11" s="38" t="s">
        <v>30</v>
      </c>
      <c r="B11" s="38" t="s">
        <v>154</v>
      </c>
      <c r="C11" s="39">
        <f>SUBTOTAL(9,C12:C21)</f>
        <v>178940.72</v>
      </c>
      <c r="D11" s="39">
        <f>SUBTOTAL(9,D12:D21)</f>
        <v>345599.23</v>
      </c>
      <c r="E11" s="39">
        <f>SUBTOTAL(9,E12:E21)</f>
        <v>1261312</v>
      </c>
      <c r="F11" s="58">
        <f>IF(C11&lt;&gt;0,D11/C11,"-")</f>
        <v>1.9313615704687004</v>
      </c>
      <c r="G11" s="58">
        <f>IF(E11&lt;&gt;0,D11/E11,"-")</f>
        <v>0.2739997954510858</v>
      </c>
    </row>
    <row r="12" spans="1:7" ht="20.25" customHeight="1" hidden="1">
      <c r="A12" s="89"/>
      <c r="B12" s="9"/>
      <c r="C12" s="50"/>
      <c r="D12" s="50"/>
      <c r="E12" s="50"/>
      <c r="F12" s="57"/>
      <c r="G12" s="57"/>
    </row>
    <row r="13" spans="1:7" s="21" customFormat="1" ht="409.5" customHeight="1" hidden="1">
      <c r="A13" s="41" t="s">
        <v>30</v>
      </c>
      <c r="B13" s="41" t="s">
        <v>154</v>
      </c>
      <c r="C13" s="42">
        <f>SUBTOTAL(9,C14:C20)</f>
        <v>178940.72</v>
      </c>
      <c r="D13" s="42">
        <f>SUBTOTAL(9,D14:D20)</f>
        <v>345599.23</v>
      </c>
      <c r="E13" s="42">
        <f>SUBTOTAL(9,E14:E20)</f>
        <v>1261312</v>
      </c>
      <c r="F13" s="59">
        <f>IF(C13&lt;&gt;0,D13/C13,"-")</f>
        <v>1.9313615704687004</v>
      </c>
      <c r="G13" s="59">
        <f>IF(E13&lt;&gt;0,D13/E13,"-")</f>
        <v>0.2739997954510858</v>
      </c>
    </row>
    <row r="14" spans="1:7" ht="20.25" customHeight="1" hidden="1">
      <c r="A14" s="89"/>
      <c r="B14" s="9"/>
      <c r="C14" s="50"/>
      <c r="D14" s="50"/>
      <c r="E14" s="50"/>
      <c r="F14" s="57"/>
      <c r="G14" s="57"/>
    </row>
    <row r="15" spans="1:7" s="20" customFormat="1" ht="409.5" customHeight="1" hidden="1">
      <c r="A15" s="45" t="s">
        <v>30</v>
      </c>
      <c r="B15" s="45" t="s">
        <v>154</v>
      </c>
      <c r="C15" s="46">
        <f>SUBTOTAL(9,C16:C19)</f>
        <v>178940.72</v>
      </c>
      <c r="D15" s="46">
        <f>SUBTOTAL(9,D16:D19)</f>
        <v>345599.23</v>
      </c>
      <c r="E15" s="46">
        <f>SUBTOTAL(9,E16:E19)</f>
        <v>1261312</v>
      </c>
      <c r="F15" s="60">
        <f>IF(C15&lt;&gt;0,D15/C15,"-")</f>
        <v>1.9313615704687004</v>
      </c>
      <c r="G15" s="60">
        <f>IF(E15&lt;&gt;0,D15/E15,"-")</f>
        <v>0.2739997954510858</v>
      </c>
    </row>
    <row r="16" spans="1:7" ht="20.25" customHeight="1" hidden="1">
      <c r="A16" s="89"/>
      <c r="B16" s="9"/>
      <c r="C16" s="50"/>
      <c r="D16" s="50"/>
      <c r="E16" s="50"/>
      <c r="F16" s="57"/>
      <c r="G16" s="57"/>
    </row>
    <row r="17" spans="1:7" s="20" customFormat="1" ht="15" customHeight="1">
      <c r="A17" s="23" t="s">
        <v>74</v>
      </c>
      <c r="B17" s="23" t="s">
        <v>148</v>
      </c>
      <c r="C17" s="3">
        <v>165180.12</v>
      </c>
      <c r="D17" s="3">
        <v>345599.23</v>
      </c>
      <c r="E17" s="3">
        <v>982302</v>
      </c>
      <c r="F17" s="61">
        <f>IF(C17&lt;&gt;0,D17/C17,"-")</f>
        <v>2.092256804269182</v>
      </c>
      <c r="G17" s="61">
        <f>IF(E17&lt;&gt;0,D17/E17,"-")</f>
        <v>0.3518258437832764</v>
      </c>
    </row>
    <row r="18" spans="1:7" s="20" customFormat="1" ht="15" customHeight="1">
      <c r="A18" s="23" t="s">
        <v>75</v>
      </c>
      <c r="B18" s="23" t="s">
        <v>152</v>
      </c>
      <c r="C18" s="3">
        <v>13760.6</v>
      </c>
      <c r="D18" s="3">
        <v>0</v>
      </c>
      <c r="E18" s="3">
        <v>279010</v>
      </c>
      <c r="F18" s="61">
        <f>IF(C18&lt;&gt;0,D18/C18,"-")</f>
        <v>0</v>
      </c>
      <c r="G18" s="61">
        <f>IF(E18&lt;&gt;0,D18/E18,"-")</f>
        <v>0</v>
      </c>
    </row>
    <row r="19" spans="1:7" ht="20.25" customHeight="1" hidden="1">
      <c r="A19" s="18"/>
      <c r="B19" s="19"/>
      <c r="C19" s="49"/>
      <c r="D19" s="50"/>
      <c r="E19" s="50"/>
      <c r="F19" s="57"/>
      <c r="G19" s="57"/>
    </row>
    <row r="20" spans="1:7" ht="20.25" customHeight="1" hidden="1">
      <c r="A20" s="18"/>
      <c r="B20" s="19"/>
      <c r="C20" s="49"/>
      <c r="D20" s="50"/>
      <c r="E20" s="50"/>
      <c r="F20" s="57"/>
      <c r="G20" s="57"/>
    </row>
    <row r="21" spans="1:7" ht="20.25" customHeight="1" hidden="1">
      <c r="A21" s="18"/>
      <c r="B21" s="19"/>
      <c r="C21" s="49"/>
      <c r="D21" s="50"/>
      <c r="E21" s="50"/>
      <c r="F21" s="57"/>
      <c r="G21" s="57"/>
    </row>
    <row r="22" spans="1:7" ht="20.25" customHeight="1" hidden="1">
      <c r="A22" s="18"/>
      <c r="B22" s="19"/>
      <c r="C22" s="49"/>
      <c r="D22" s="50"/>
      <c r="E22" s="50"/>
      <c r="F22" s="57"/>
      <c r="G22" s="57"/>
    </row>
    <row r="23" spans="1:7" ht="20.25" customHeight="1" hidden="1">
      <c r="A23" s="9"/>
      <c r="B23" s="9"/>
      <c r="C23" s="50"/>
      <c r="D23" s="50"/>
      <c r="E23" s="50"/>
      <c r="F23" s="57"/>
      <c r="G23" s="57"/>
    </row>
    <row r="24" spans="1:7" s="31" customFormat="1" ht="18" customHeight="1">
      <c r="A24" s="25" t="s">
        <v>3</v>
      </c>
      <c r="B24" s="25" t="s">
        <v>167</v>
      </c>
      <c r="C24" s="27">
        <f>SUBTOTAL(9,C25:C40)</f>
        <v>53944.16</v>
      </c>
      <c r="D24" s="27">
        <f>SUBTOTAL(9,D25:D44)</f>
        <v>60236.22</v>
      </c>
      <c r="E24" s="27">
        <f>SUBTOTAL(9,E25:E40)</f>
        <v>86000</v>
      </c>
      <c r="F24" s="54">
        <f>IF(C24&lt;&gt;0,D24/C24,"-")</f>
        <v>1.1166402442822354</v>
      </c>
      <c r="G24" s="54">
        <f>IF(E24&lt;&gt;0,D24/E24,"-")</f>
        <v>0.7004211627906977</v>
      </c>
    </row>
    <row r="25" spans="1:7" s="31" customFormat="1" ht="20.25" customHeight="1" hidden="1">
      <c r="A25" s="19"/>
      <c r="B25" s="18"/>
      <c r="C25" s="49"/>
      <c r="D25" s="49"/>
      <c r="E25" s="49"/>
      <c r="F25" s="55"/>
      <c r="G25" s="55"/>
    </row>
    <row r="26" spans="1:7" s="32" customFormat="1" ht="409.5" customHeight="1" hidden="1">
      <c r="A26" s="29" t="s">
        <v>11</v>
      </c>
      <c r="B26" s="29" t="s">
        <v>153</v>
      </c>
      <c r="C26" s="30">
        <f>SUBTOTAL(9,C27:C39)</f>
        <v>53944.16</v>
      </c>
      <c r="D26" s="30">
        <f>SUBTOTAL(9,D27:D39)</f>
        <v>59444.9</v>
      </c>
      <c r="E26" s="30">
        <f>SUBTOTAL(9,E27:E39)</f>
        <v>86000</v>
      </c>
      <c r="F26" s="56">
        <f>IF(C26&lt;&gt;0,D26/C26,"-")</f>
        <v>1.1019710011241253</v>
      </c>
      <c r="G26" s="56">
        <f>IF(E26&lt;&gt;0,D26/E26,"-")</f>
        <v>0.6912197674418605</v>
      </c>
    </row>
    <row r="27" spans="1:7" ht="20.25" customHeight="1" hidden="1">
      <c r="A27" s="89"/>
      <c r="B27" s="9"/>
      <c r="C27" s="50"/>
      <c r="D27" s="50"/>
      <c r="E27" s="50"/>
      <c r="F27" s="57"/>
      <c r="G27" s="57"/>
    </row>
    <row r="28" spans="1:7" ht="409.5" customHeight="1" hidden="1">
      <c r="A28" s="38" t="s">
        <v>29</v>
      </c>
      <c r="B28" s="38" t="s">
        <v>144</v>
      </c>
      <c r="C28" s="39">
        <f>SUBTOTAL(9,C29:C38)</f>
        <v>53944.16</v>
      </c>
      <c r="D28" s="39">
        <f>SUBTOTAL(9,D29:D38)</f>
        <v>59444.9</v>
      </c>
      <c r="E28" s="39">
        <f>SUBTOTAL(9,E29:E38)</f>
        <v>86000</v>
      </c>
      <c r="F28" s="58">
        <f>IF(C28&lt;&gt;0,D28/C28,"-")</f>
        <v>1.1019710011241253</v>
      </c>
      <c r="G28" s="58">
        <f>IF(E28&lt;&gt;0,D28/E28,"-")</f>
        <v>0.6912197674418605</v>
      </c>
    </row>
    <row r="29" spans="1:7" ht="20.25" customHeight="1" hidden="1">
      <c r="A29" s="89"/>
      <c r="B29" s="9"/>
      <c r="C29" s="50"/>
      <c r="D29" s="50"/>
      <c r="E29" s="50"/>
      <c r="F29" s="57"/>
      <c r="G29" s="57"/>
    </row>
    <row r="30" spans="1:7" s="21" customFormat="1" ht="409.5" customHeight="1" hidden="1">
      <c r="A30" s="41" t="s">
        <v>29</v>
      </c>
      <c r="B30" s="41" t="s">
        <v>144</v>
      </c>
      <c r="C30" s="42">
        <f>SUBTOTAL(9,C31:C37)</f>
        <v>53944.16</v>
      </c>
      <c r="D30" s="42">
        <f>SUBTOTAL(9,D31:D37)</f>
        <v>59444.9</v>
      </c>
      <c r="E30" s="42">
        <f>SUBTOTAL(9,E31:E37)</f>
        <v>86000</v>
      </c>
      <c r="F30" s="59">
        <f>IF(C30&lt;&gt;0,D30/C30,"-")</f>
        <v>1.1019710011241253</v>
      </c>
      <c r="G30" s="59">
        <f>IF(E30&lt;&gt;0,D30/E30,"-")</f>
        <v>0.6912197674418605</v>
      </c>
    </row>
    <row r="31" spans="1:7" ht="20.25" customHeight="1" hidden="1">
      <c r="A31" s="89"/>
      <c r="B31" s="9"/>
      <c r="C31" s="50"/>
      <c r="D31" s="50"/>
      <c r="E31" s="50"/>
      <c r="F31" s="57"/>
      <c r="G31" s="57"/>
    </row>
    <row r="32" spans="1:7" s="20" customFormat="1" ht="409.5" customHeight="1" hidden="1">
      <c r="A32" s="45" t="s">
        <v>29</v>
      </c>
      <c r="B32" s="45" t="s">
        <v>144</v>
      </c>
      <c r="C32" s="46">
        <f>SUBTOTAL(9,C33:C36)</f>
        <v>53944.16</v>
      </c>
      <c r="D32" s="46">
        <f>SUBTOTAL(9,D33:D36)</f>
        <v>59444.9</v>
      </c>
      <c r="E32" s="46">
        <f>SUBTOTAL(9,E33:E36)</f>
        <v>86000</v>
      </c>
      <c r="F32" s="60">
        <f>IF(C32&lt;&gt;0,D32/C32,"-")</f>
        <v>1.1019710011241253</v>
      </c>
      <c r="G32" s="60">
        <f>IF(E32&lt;&gt;0,D32/E32,"-")</f>
        <v>0.6912197674418605</v>
      </c>
    </row>
    <row r="33" spans="1:7" ht="20.25" customHeight="1" hidden="1">
      <c r="A33" s="89"/>
      <c r="B33" s="9"/>
      <c r="C33" s="50"/>
      <c r="D33" s="50"/>
      <c r="E33" s="50"/>
      <c r="F33" s="57"/>
      <c r="G33" s="57"/>
    </row>
    <row r="34" spans="1:7" s="20" customFormat="1" ht="15" customHeight="1">
      <c r="A34" s="23" t="s">
        <v>72</v>
      </c>
      <c r="B34" s="23" t="s">
        <v>110</v>
      </c>
      <c r="C34" s="3">
        <v>2504.25</v>
      </c>
      <c r="D34" s="3">
        <v>8243.86</v>
      </c>
      <c r="E34" s="3">
        <v>6000</v>
      </c>
      <c r="F34" s="61">
        <f>IF(C34&lt;&gt;0,D34/C34,"-")</f>
        <v>3.291947688928821</v>
      </c>
      <c r="G34" s="61">
        <f>IF(E34&lt;&gt;0,D34/E34,"-")</f>
        <v>1.3739766666666668</v>
      </c>
    </row>
    <row r="35" spans="1:7" s="20" customFormat="1" ht="15" customHeight="1">
      <c r="A35" s="23" t="s">
        <v>73</v>
      </c>
      <c r="B35" s="23" t="s">
        <v>124</v>
      </c>
      <c r="C35" s="3">
        <v>51439.91</v>
      </c>
      <c r="D35" s="3">
        <v>51201.04</v>
      </c>
      <c r="E35" s="3">
        <v>80000</v>
      </c>
      <c r="F35" s="61">
        <f>IF(C35&lt;&gt;0,D35/C35,"-")</f>
        <v>0.9953563293559416</v>
      </c>
      <c r="G35" s="61">
        <f>IF(E35&lt;&gt;0,D35/E35,"-")</f>
        <v>0.640013</v>
      </c>
    </row>
    <row r="36" spans="1:7" ht="20.25" customHeight="1" hidden="1">
      <c r="A36" s="18"/>
      <c r="B36" s="19"/>
      <c r="C36" s="49"/>
      <c r="D36" s="50"/>
      <c r="E36" s="50"/>
      <c r="F36" s="57"/>
      <c r="G36" s="57"/>
    </row>
    <row r="37" spans="1:7" ht="20.25" customHeight="1" hidden="1">
      <c r="A37" s="18"/>
      <c r="B37" s="19"/>
      <c r="C37" s="49"/>
      <c r="D37" s="50"/>
      <c r="E37" s="50"/>
      <c r="F37" s="57"/>
      <c r="G37" s="57"/>
    </row>
    <row r="38" spans="1:7" ht="20.25" customHeight="1" hidden="1">
      <c r="A38" s="18"/>
      <c r="B38" s="19"/>
      <c r="C38" s="49"/>
      <c r="D38" s="50"/>
      <c r="E38" s="50"/>
      <c r="F38" s="57"/>
      <c r="G38" s="57"/>
    </row>
    <row r="39" spans="1:7" ht="20.25" customHeight="1" hidden="1">
      <c r="A39" s="18"/>
      <c r="B39" s="19"/>
      <c r="C39" s="49"/>
      <c r="D39" s="50"/>
      <c r="E39" s="50"/>
      <c r="F39" s="57"/>
      <c r="G39" s="57"/>
    </row>
    <row r="40" spans="1:7" ht="20.25" customHeight="1" hidden="1">
      <c r="A40" s="9"/>
      <c r="B40" s="9"/>
      <c r="C40" s="50"/>
      <c r="D40" s="50"/>
      <c r="E40" s="50"/>
      <c r="F40" s="57"/>
      <c r="G40" s="57"/>
    </row>
    <row r="41" spans="1:7" ht="15.75" customHeight="1">
      <c r="A41" s="23">
        <v>6831</v>
      </c>
      <c r="B41" s="23" t="s">
        <v>169</v>
      </c>
      <c r="C41" s="3">
        <v>0</v>
      </c>
      <c r="D41" s="3">
        <v>791.32</v>
      </c>
      <c r="E41" s="3">
        <v>0</v>
      </c>
      <c r="F41" s="61">
        <v>0</v>
      </c>
      <c r="G41" s="61">
        <v>0</v>
      </c>
    </row>
    <row r="42" spans="1:7" s="31" customFormat="1" ht="18" customHeight="1">
      <c r="A42" s="25" t="s">
        <v>168</v>
      </c>
      <c r="B42" s="25" t="s">
        <v>169</v>
      </c>
      <c r="C42" s="27">
        <f>SUBTOTAL(9,C43:C72)</f>
        <v>160656.75</v>
      </c>
      <c r="D42" s="27">
        <f>SUBTOTAL(9,D43:D72)</f>
        <v>171766.5</v>
      </c>
      <c r="E42" s="27">
        <f>SUBTOTAL(9,E43:E72)</f>
        <v>309020</v>
      </c>
      <c r="F42" s="54">
        <f>IF(C42&lt;&gt;0,D42/C42,"-")</f>
        <v>1.069152089781475</v>
      </c>
      <c r="G42" s="54">
        <f>IF(E42&lt;&gt;0,D42/E42,"-")</f>
        <v>0.5558426639052488</v>
      </c>
    </row>
    <row r="43" spans="1:7" s="31" customFormat="1" ht="20.25" customHeight="1" hidden="1">
      <c r="A43" s="19"/>
      <c r="B43" s="18"/>
      <c r="C43" s="49"/>
      <c r="D43" s="49"/>
      <c r="E43" s="49"/>
      <c r="F43" s="55"/>
      <c r="G43" s="55"/>
    </row>
    <row r="44" spans="1:7" s="32" customFormat="1" ht="409.5" customHeight="1" hidden="1">
      <c r="A44" s="29" t="s">
        <v>9</v>
      </c>
      <c r="B44" s="29" t="s">
        <v>86</v>
      </c>
      <c r="C44" s="30">
        <f>SUBTOTAL(9,C45:C57)</f>
        <v>0.49</v>
      </c>
      <c r="D44" s="30">
        <f>SUBTOTAL(9,D45:D57)</f>
        <v>0</v>
      </c>
      <c r="E44" s="30">
        <f>SUBTOTAL(9,E45:E57)</f>
        <v>20</v>
      </c>
      <c r="F44" s="56">
        <f>IF(C44&lt;&gt;0,D44/C44,"-")</f>
        <v>0</v>
      </c>
      <c r="G44" s="56">
        <f>IF(E44&lt;&gt;0,D44/E44,"-")</f>
        <v>0</v>
      </c>
    </row>
    <row r="45" spans="1:7" ht="20.25" customHeight="1" hidden="1">
      <c r="A45" s="89"/>
      <c r="B45" s="9"/>
      <c r="C45" s="50"/>
      <c r="D45" s="50"/>
      <c r="E45" s="50"/>
      <c r="F45" s="57"/>
      <c r="G45" s="57"/>
    </row>
    <row r="46" spans="1:7" ht="409.5" customHeight="1" hidden="1">
      <c r="A46" s="38" t="s">
        <v>27</v>
      </c>
      <c r="B46" s="38" t="s">
        <v>105</v>
      </c>
      <c r="C46" s="39">
        <f>SUBTOTAL(9,C47:C56)</f>
        <v>0.49</v>
      </c>
      <c r="D46" s="39">
        <f>SUBTOTAL(9,D47:D56)</f>
        <v>0</v>
      </c>
      <c r="E46" s="39">
        <f>SUBTOTAL(9,E47:E56)</f>
        <v>20</v>
      </c>
      <c r="F46" s="58">
        <f>IF(C46&lt;&gt;0,D46/C46,"-")</f>
        <v>0</v>
      </c>
      <c r="G46" s="58">
        <f>IF(E46&lt;&gt;0,D46/E46,"-")</f>
        <v>0</v>
      </c>
    </row>
    <row r="47" spans="1:7" ht="20.25" customHeight="1" hidden="1">
      <c r="A47" s="89"/>
      <c r="B47" s="9"/>
      <c r="C47" s="50"/>
      <c r="D47" s="50"/>
      <c r="E47" s="50"/>
      <c r="F47" s="57"/>
      <c r="G47" s="57"/>
    </row>
    <row r="48" spans="1:7" s="21" customFormat="1" ht="409.5" customHeight="1" hidden="1">
      <c r="A48" s="41" t="s">
        <v>27</v>
      </c>
      <c r="B48" s="41" t="s">
        <v>105</v>
      </c>
      <c r="C48" s="42">
        <f>SUBTOTAL(9,C49:C55)</f>
        <v>0.49</v>
      </c>
      <c r="D48" s="42">
        <f>SUBTOTAL(9,D49:D55)</f>
        <v>0</v>
      </c>
      <c r="E48" s="42">
        <f>SUBTOTAL(9,E49:E55)</f>
        <v>20</v>
      </c>
      <c r="F48" s="59">
        <f>IF(C48&lt;&gt;0,D48/C48,"-")</f>
        <v>0</v>
      </c>
      <c r="G48" s="59">
        <f>IF(E48&lt;&gt;0,D48/E48,"-")</f>
        <v>0</v>
      </c>
    </row>
    <row r="49" spans="1:7" ht="20.25" customHeight="1" hidden="1">
      <c r="A49" s="89"/>
      <c r="B49" s="9"/>
      <c r="C49" s="50"/>
      <c r="D49" s="50"/>
      <c r="E49" s="50"/>
      <c r="F49" s="57"/>
      <c r="G49" s="57"/>
    </row>
    <row r="50" spans="1:7" s="20" customFormat="1" ht="409.5" customHeight="1" hidden="1">
      <c r="A50" s="45" t="s">
        <v>27</v>
      </c>
      <c r="B50" s="45" t="s">
        <v>105</v>
      </c>
      <c r="C50" s="46">
        <f>SUBTOTAL(9,C51:C54)</f>
        <v>0.49</v>
      </c>
      <c r="D50" s="46">
        <f>SUBTOTAL(9,D51:D54)</f>
        <v>0</v>
      </c>
      <c r="E50" s="46">
        <f>SUBTOTAL(9,E51:E54)</f>
        <v>20</v>
      </c>
      <c r="F50" s="60">
        <f>IF(C50&lt;&gt;0,D50/C50,"-")</f>
        <v>0</v>
      </c>
      <c r="G50" s="60">
        <f>IF(E50&lt;&gt;0,D50/E50,"-")</f>
        <v>0</v>
      </c>
    </row>
    <row r="51" spans="1:7" ht="20.25" customHeight="1" hidden="1">
      <c r="A51" s="89"/>
      <c r="B51" s="9"/>
      <c r="C51" s="50"/>
      <c r="D51" s="50"/>
      <c r="E51" s="50"/>
      <c r="F51" s="57"/>
      <c r="G51" s="57"/>
    </row>
    <row r="52" spans="1:7" s="20" customFormat="1" ht="15" customHeight="1">
      <c r="A52" s="23" t="s">
        <v>69</v>
      </c>
      <c r="B52" s="23" t="s">
        <v>141</v>
      </c>
      <c r="C52" s="3">
        <v>0</v>
      </c>
      <c r="D52" s="3">
        <v>0</v>
      </c>
      <c r="E52" s="3">
        <v>17</v>
      </c>
      <c r="F52" s="61" t="str">
        <f>IF(C52&lt;&gt;0,D52/C52,"-")</f>
        <v>-</v>
      </c>
      <c r="G52" s="61">
        <f>IF(E52&lt;&gt;0,D52/E52,"-")</f>
        <v>0</v>
      </c>
    </row>
    <row r="53" spans="1:7" s="20" customFormat="1" ht="15" customHeight="1">
      <c r="A53" s="23" t="s">
        <v>70</v>
      </c>
      <c r="B53" s="23" t="s">
        <v>155</v>
      </c>
      <c r="C53" s="3">
        <v>0.49</v>
      </c>
      <c r="D53" s="3">
        <v>0</v>
      </c>
      <c r="E53" s="3">
        <v>3</v>
      </c>
      <c r="F53" s="61">
        <f>IF(C53&lt;&gt;0,D53/C53,"-")</f>
        <v>0</v>
      </c>
      <c r="G53" s="61">
        <f>IF(E53&lt;&gt;0,D53/E53,"-")</f>
        <v>0</v>
      </c>
    </row>
    <row r="54" spans="1:7" ht="20.25" customHeight="1" hidden="1">
      <c r="A54" s="18"/>
      <c r="B54" s="19"/>
      <c r="C54" s="49"/>
      <c r="D54" s="50"/>
      <c r="E54" s="50"/>
      <c r="F54" s="57"/>
      <c r="G54" s="57"/>
    </row>
    <row r="55" spans="1:7" ht="20.25" customHeight="1" hidden="1">
      <c r="A55" s="18"/>
      <c r="B55" s="19"/>
      <c r="C55" s="49"/>
      <c r="D55" s="50"/>
      <c r="E55" s="50"/>
      <c r="F55" s="57"/>
      <c r="G55" s="57"/>
    </row>
    <row r="56" spans="1:7" ht="20.25" customHeight="1" hidden="1">
      <c r="A56" s="18"/>
      <c r="B56" s="19"/>
      <c r="C56" s="49"/>
      <c r="D56" s="50"/>
      <c r="E56" s="50"/>
      <c r="F56" s="57"/>
      <c r="G56" s="57"/>
    </row>
    <row r="57" spans="1:7" ht="20.25" customHeight="1" hidden="1">
      <c r="A57" s="18"/>
      <c r="B57" s="19"/>
      <c r="C57" s="49"/>
      <c r="D57" s="50"/>
      <c r="E57" s="50"/>
      <c r="F57" s="57"/>
      <c r="G57" s="57"/>
    </row>
    <row r="58" spans="1:7" s="32" customFormat="1" ht="409.5" customHeight="1" hidden="1">
      <c r="A58" s="29" t="s">
        <v>10</v>
      </c>
      <c r="B58" s="29" t="s">
        <v>134</v>
      </c>
      <c r="C58" s="30">
        <f>SUBTOTAL(9,C59:C71)</f>
        <v>160656.26</v>
      </c>
      <c r="D58" s="30">
        <f>SUBTOTAL(9,D59:D71)</f>
        <v>171766.5</v>
      </c>
      <c r="E58" s="30">
        <f>SUBTOTAL(9,E59:E71)</f>
        <v>309000</v>
      </c>
      <c r="F58" s="56">
        <f>IF(C58&lt;&gt;0,D58/C58,"-")</f>
        <v>1.0691553506847475</v>
      </c>
      <c r="G58" s="56">
        <f>IF(E58&lt;&gt;0,D58/E58,"-")</f>
        <v>0.555878640776699</v>
      </c>
    </row>
    <row r="59" spans="1:7" ht="20.25" customHeight="1" hidden="1">
      <c r="A59" s="89"/>
      <c r="B59" s="9"/>
      <c r="C59" s="50"/>
      <c r="D59" s="50"/>
      <c r="E59" s="50"/>
      <c r="F59" s="57"/>
      <c r="G59" s="57"/>
    </row>
    <row r="60" spans="1:7" ht="409.5" customHeight="1" hidden="1">
      <c r="A60" s="38" t="s">
        <v>28</v>
      </c>
      <c r="B60" s="38" t="s">
        <v>104</v>
      </c>
      <c r="C60" s="39">
        <f>SUBTOTAL(9,C61:C70)</f>
        <v>160656.26</v>
      </c>
      <c r="D60" s="39">
        <f>SUBTOTAL(9,D61:D70)</f>
        <v>171766.5</v>
      </c>
      <c r="E60" s="39">
        <f>SUBTOTAL(9,E61:E70)</f>
        <v>309000</v>
      </c>
      <c r="F60" s="58">
        <f>IF(C60&lt;&gt;0,D60/C60,"-")</f>
        <v>1.0691553506847475</v>
      </c>
      <c r="G60" s="58">
        <f>IF(E60&lt;&gt;0,D60/E60,"-")</f>
        <v>0.555878640776699</v>
      </c>
    </row>
    <row r="61" spans="1:7" ht="20.25" customHeight="1" hidden="1">
      <c r="A61" s="89"/>
      <c r="B61" s="9"/>
      <c r="C61" s="50"/>
      <c r="D61" s="50"/>
      <c r="E61" s="50"/>
      <c r="F61" s="57"/>
      <c r="G61" s="57"/>
    </row>
    <row r="62" spans="1:7" s="21" customFormat="1" ht="409.5" customHeight="1" hidden="1">
      <c r="A62" s="41" t="s">
        <v>28</v>
      </c>
      <c r="B62" s="41" t="s">
        <v>104</v>
      </c>
      <c r="C62" s="42">
        <f>SUBTOTAL(9,C63:C69)</f>
        <v>160656.26</v>
      </c>
      <c r="D62" s="42">
        <f>SUBTOTAL(9,D63:D69)</f>
        <v>171766.5</v>
      </c>
      <c r="E62" s="42">
        <f>SUBTOTAL(9,E63:E69)</f>
        <v>309000</v>
      </c>
      <c r="F62" s="59">
        <f>IF(C62&lt;&gt;0,D62/C62,"-")</f>
        <v>1.0691553506847475</v>
      </c>
      <c r="G62" s="59">
        <f>IF(E62&lt;&gt;0,D62/E62,"-")</f>
        <v>0.555878640776699</v>
      </c>
    </row>
    <row r="63" spans="1:7" ht="20.25" customHeight="1" hidden="1">
      <c r="A63" s="89"/>
      <c r="B63" s="9"/>
      <c r="C63" s="50"/>
      <c r="D63" s="50"/>
      <c r="E63" s="50"/>
      <c r="F63" s="57"/>
      <c r="G63" s="57"/>
    </row>
    <row r="64" spans="1:7" s="20" customFormat="1" ht="409.5" customHeight="1" hidden="1">
      <c r="A64" s="45" t="s">
        <v>28</v>
      </c>
      <c r="B64" s="45" t="s">
        <v>104</v>
      </c>
      <c r="C64" s="46">
        <f>SUBTOTAL(9,C65:C68)</f>
        <v>160656.26</v>
      </c>
      <c r="D64" s="46">
        <f>SUBTOTAL(9,D65:D68)</f>
        <v>171766.5</v>
      </c>
      <c r="E64" s="46">
        <f>SUBTOTAL(9,E65:E68)</f>
        <v>309000</v>
      </c>
      <c r="F64" s="60">
        <f>IF(C64&lt;&gt;0,D64/C64,"-")</f>
        <v>1.0691553506847475</v>
      </c>
      <c r="G64" s="60">
        <f>IF(E64&lt;&gt;0,D64/E64,"-")</f>
        <v>0.555878640776699</v>
      </c>
    </row>
    <row r="65" spans="1:7" ht="20.25" customHeight="1" hidden="1">
      <c r="A65" s="89"/>
      <c r="B65" s="9"/>
      <c r="C65" s="50"/>
      <c r="D65" s="50"/>
      <c r="E65" s="50"/>
      <c r="F65" s="57"/>
      <c r="G65" s="57"/>
    </row>
    <row r="66" spans="1:7" ht="14.25" customHeight="1">
      <c r="A66" s="23">
        <v>6432</v>
      </c>
      <c r="B66" s="23" t="s">
        <v>170</v>
      </c>
      <c r="C66" s="3">
        <v>43.51</v>
      </c>
      <c r="D66" s="3"/>
      <c r="E66" s="3"/>
      <c r="F66" s="61"/>
      <c r="G66" s="61"/>
    </row>
    <row r="67" spans="1:7" s="20" customFormat="1" ht="15" customHeight="1">
      <c r="A67" s="23" t="s">
        <v>71</v>
      </c>
      <c r="B67" s="23" t="s">
        <v>98</v>
      </c>
      <c r="C67" s="3">
        <v>160612.75</v>
      </c>
      <c r="D67" s="3">
        <v>171766.5</v>
      </c>
      <c r="E67" s="3">
        <v>309000</v>
      </c>
      <c r="F67" s="61">
        <f>IF(C67&lt;&gt;0,D67/C67,"-")</f>
        <v>1.069444984909355</v>
      </c>
      <c r="G67" s="61">
        <f>IF(E67&lt;&gt;0,D67/E67,"-")</f>
        <v>0.555878640776699</v>
      </c>
    </row>
    <row r="68" spans="1:7" ht="20.25" customHeight="1" hidden="1">
      <c r="A68" s="18"/>
      <c r="B68" s="19"/>
      <c r="C68" s="49"/>
      <c r="D68" s="50"/>
      <c r="E68" s="50"/>
      <c r="F68" s="57"/>
      <c r="G68" s="57"/>
    </row>
    <row r="69" spans="1:7" ht="20.25" customHeight="1" hidden="1">
      <c r="A69" s="18"/>
      <c r="B69" s="19"/>
      <c r="C69" s="49"/>
      <c r="D69" s="50"/>
      <c r="E69" s="50"/>
      <c r="F69" s="57"/>
      <c r="G69" s="57"/>
    </row>
    <row r="70" spans="1:7" ht="20.25" customHeight="1" hidden="1">
      <c r="A70" s="18"/>
      <c r="B70" s="19"/>
      <c r="C70" s="49"/>
      <c r="D70" s="50"/>
      <c r="E70" s="50"/>
      <c r="F70" s="57"/>
      <c r="G70" s="57"/>
    </row>
    <row r="71" spans="1:7" ht="20.25" customHeight="1" hidden="1">
      <c r="A71" s="18"/>
      <c r="B71" s="19"/>
      <c r="C71" s="49"/>
      <c r="D71" s="50"/>
      <c r="E71" s="50"/>
      <c r="F71" s="57"/>
      <c r="G71" s="57"/>
    </row>
    <row r="72" spans="1:7" ht="20.25" customHeight="1" hidden="1">
      <c r="A72" s="9"/>
      <c r="B72" s="9"/>
      <c r="C72" s="50"/>
      <c r="D72" s="50"/>
      <c r="E72" s="50"/>
      <c r="F72" s="57"/>
      <c r="G72" s="57"/>
    </row>
    <row r="73" spans="1:7" s="31" customFormat="1" ht="18" customHeight="1">
      <c r="A73" s="25" t="s">
        <v>171</v>
      </c>
      <c r="B73" s="25" t="s">
        <v>172</v>
      </c>
      <c r="C73" s="27">
        <f>SUBTOTAL(9,C74:C88)</f>
        <v>0</v>
      </c>
      <c r="D73" s="27">
        <f>D83+D90</f>
        <v>78067.65</v>
      </c>
      <c r="E73" s="27">
        <f>SUBTOTAL(9,E74:E88)</f>
        <v>15900</v>
      </c>
      <c r="F73" s="54" t="str">
        <f>IF(C73&lt;&gt;0,D73/C73,"-")</f>
        <v>-</v>
      </c>
      <c r="G73" s="54">
        <f>IF(E73&lt;&gt;0,D73/E73,"-")</f>
        <v>4.909915094339622</v>
      </c>
    </row>
    <row r="74" spans="1:7" s="31" customFormat="1" ht="20.25" customHeight="1" hidden="1">
      <c r="A74" s="19"/>
      <c r="B74" s="18"/>
      <c r="C74" s="49"/>
      <c r="D74" s="49"/>
      <c r="E74" s="49"/>
      <c r="F74" s="55"/>
      <c r="G74" s="55"/>
    </row>
    <row r="75" spans="1:7" s="32" customFormat="1" ht="409.5" customHeight="1" hidden="1">
      <c r="A75" s="29" t="s">
        <v>8</v>
      </c>
      <c r="B75" s="29" t="s">
        <v>147</v>
      </c>
      <c r="C75" s="30">
        <f>SUBTOTAL(9,C76:C87)</f>
        <v>0</v>
      </c>
      <c r="D75" s="30">
        <f>SUBTOTAL(9,D76:D87)</f>
        <v>0</v>
      </c>
      <c r="E75" s="30">
        <f>SUBTOTAL(9,E76:E87)</f>
        <v>15900</v>
      </c>
      <c r="F75" s="56" t="str">
        <f>IF(C75&lt;&gt;0,D75/C75,"-")</f>
        <v>-</v>
      </c>
      <c r="G75" s="56">
        <f>IF(E75&lt;&gt;0,D75/E75,"-")</f>
        <v>0</v>
      </c>
    </row>
    <row r="76" spans="1:7" ht="20.25" customHeight="1" hidden="1">
      <c r="A76" s="89"/>
      <c r="B76" s="9"/>
      <c r="C76" s="50"/>
      <c r="D76" s="50"/>
      <c r="E76" s="50"/>
      <c r="F76" s="57"/>
      <c r="G76" s="57"/>
    </row>
    <row r="77" spans="1:7" ht="409.5" customHeight="1" hidden="1">
      <c r="A77" s="38" t="s">
        <v>26</v>
      </c>
      <c r="B77" s="38" t="s">
        <v>133</v>
      </c>
      <c r="C77" s="39">
        <f>SUBTOTAL(9,C78:C86)</f>
        <v>0</v>
      </c>
      <c r="D77" s="39">
        <f>SUBTOTAL(9,D78:D86)</f>
        <v>0</v>
      </c>
      <c r="E77" s="39">
        <f>SUBTOTAL(9,E78:E86)</f>
        <v>15900</v>
      </c>
      <c r="F77" s="58" t="str">
        <f>IF(C77&lt;&gt;0,D77/C77,"-")</f>
        <v>-</v>
      </c>
      <c r="G77" s="58">
        <f>IF(E77&lt;&gt;0,D77/E77,"-")</f>
        <v>0</v>
      </c>
    </row>
    <row r="78" spans="1:7" ht="20.25" customHeight="1" hidden="1">
      <c r="A78" s="89"/>
      <c r="B78" s="9"/>
      <c r="C78" s="50"/>
      <c r="D78" s="50"/>
      <c r="E78" s="50"/>
      <c r="F78" s="57"/>
      <c r="G78" s="57"/>
    </row>
    <row r="79" spans="1:7" s="21" customFormat="1" ht="409.5" customHeight="1" hidden="1">
      <c r="A79" s="41" t="s">
        <v>26</v>
      </c>
      <c r="B79" s="41" t="s">
        <v>133</v>
      </c>
      <c r="C79" s="42">
        <f>SUBTOTAL(9,C80:C85)</f>
        <v>0</v>
      </c>
      <c r="D79" s="42">
        <f>SUBTOTAL(9,D80:D85)</f>
        <v>0</v>
      </c>
      <c r="E79" s="42">
        <f>SUBTOTAL(9,E80:E85)</f>
        <v>15900</v>
      </c>
      <c r="F79" s="59" t="str">
        <f>IF(C79&lt;&gt;0,D79/C79,"-")</f>
        <v>-</v>
      </c>
      <c r="G79" s="59">
        <f>IF(E79&lt;&gt;0,D79/E79,"-")</f>
        <v>0</v>
      </c>
    </row>
    <row r="80" spans="1:7" ht="20.25" customHeight="1" hidden="1">
      <c r="A80" s="89"/>
      <c r="B80" s="9"/>
      <c r="C80" s="50"/>
      <c r="D80" s="50"/>
      <c r="E80" s="50"/>
      <c r="F80" s="57"/>
      <c r="G80" s="57"/>
    </row>
    <row r="81" spans="1:7" s="20" customFormat="1" ht="409.5" customHeight="1" hidden="1">
      <c r="A81" s="45" t="s">
        <v>26</v>
      </c>
      <c r="B81" s="45" t="s">
        <v>133</v>
      </c>
      <c r="C81" s="46">
        <f>SUBTOTAL(9,C82:C84)</f>
        <v>0</v>
      </c>
      <c r="D81" s="46">
        <f>SUBTOTAL(9,D82:D84)</f>
        <v>0</v>
      </c>
      <c r="E81" s="46">
        <f>SUBTOTAL(9,E82:E84)</f>
        <v>15900</v>
      </c>
      <c r="F81" s="60" t="str">
        <f>IF(C81&lt;&gt;0,D81/C81,"-")</f>
        <v>-</v>
      </c>
      <c r="G81" s="60">
        <f>IF(E81&lt;&gt;0,D81/E81,"-")</f>
        <v>0</v>
      </c>
    </row>
    <row r="82" spans="1:7" ht="20.25" customHeight="1" hidden="1">
      <c r="A82" s="89"/>
      <c r="B82" s="9"/>
      <c r="C82" s="50"/>
      <c r="D82" s="50"/>
      <c r="E82" s="50"/>
      <c r="F82" s="57"/>
      <c r="G82" s="57"/>
    </row>
    <row r="83" spans="1:7" s="20" customFormat="1" ht="16.5" customHeight="1">
      <c r="A83" s="23" t="s">
        <v>68</v>
      </c>
      <c r="B83" s="23" t="s">
        <v>138</v>
      </c>
      <c r="C83" s="3">
        <v>0</v>
      </c>
      <c r="D83" s="3">
        <v>0</v>
      </c>
      <c r="E83" s="3">
        <v>15900</v>
      </c>
      <c r="F83" s="61" t="str">
        <f>IF(C83&lt;&gt;0,D83/C83,"-")</f>
        <v>-</v>
      </c>
      <c r="G83" s="61">
        <f>IF(E83&lt;&gt;0,D83/E83,"-")</f>
        <v>0</v>
      </c>
    </row>
    <row r="84" spans="1:7" ht="20.25" customHeight="1" hidden="1">
      <c r="A84" s="18"/>
      <c r="B84" s="19"/>
      <c r="C84" s="49"/>
      <c r="D84" s="50"/>
      <c r="E84" s="50"/>
      <c r="F84" s="57"/>
      <c r="G84" s="57"/>
    </row>
    <row r="85" spans="1:7" ht="20.25" customHeight="1" hidden="1">
      <c r="A85" s="18"/>
      <c r="B85" s="19"/>
      <c r="C85" s="49"/>
      <c r="D85" s="50"/>
      <c r="E85" s="50"/>
      <c r="F85" s="57"/>
      <c r="G85" s="57"/>
    </row>
    <row r="86" spans="1:7" ht="20.25" customHeight="1" hidden="1">
      <c r="A86" s="18"/>
      <c r="B86" s="19"/>
      <c r="C86" s="49"/>
      <c r="D86" s="50"/>
      <c r="E86" s="50"/>
      <c r="F86" s="57"/>
      <c r="G86" s="57"/>
    </row>
    <row r="87" spans="1:7" ht="20.25" customHeight="1" hidden="1">
      <c r="A87" s="18"/>
      <c r="B87" s="19"/>
      <c r="C87" s="49"/>
      <c r="D87" s="50"/>
      <c r="E87" s="50"/>
      <c r="F87" s="57"/>
      <c r="G87" s="57"/>
    </row>
    <row r="88" spans="1:7" ht="20.25" customHeight="1" hidden="1">
      <c r="A88" s="9"/>
      <c r="B88" s="9"/>
      <c r="C88" s="50"/>
      <c r="D88" s="50"/>
      <c r="E88" s="50"/>
      <c r="F88" s="57"/>
      <c r="G88" s="57"/>
    </row>
    <row r="89" spans="1:7" ht="20.25" customHeight="1" hidden="1">
      <c r="A89" s="9"/>
      <c r="B89" s="9"/>
      <c r="C89" s="50"/>
      <c r="D89" s="50"/>
      <c r="E89" s="50"/>
      <c r="F89" s="57"/>
      <c r="G89" s="57"/>
    </row>
    <row r="90" spans="1:7" ht="17.25" customHeight="1">
      <c r="A90" s="23">
        <v>6394</v>
      </c>
      <c r="B90" s="23" t="s">
        <v>242</v>
      </c>
      <c r="C90" s="3">
        <v>0</v>
      </c>
      <c r="D90" s="3">
        <v>78067.65</v>
      </c>
      <c r="E90" s="3">
        <v>0</v>
      </c>
      <c r="F90" s="61" t="s">
        <v>160</v>
      </c>
      <c r="G90" s="61">
        <v>0</v>
      </c>
    </row>
    <row r="91" spans="1:7" ht="21.75" customHeight="1">
      <c r="A91" s="25">
        <v>71</v>
      </c>
      <c r="B91" s="25" t="s">
        <v>158</v>
      </c>
      <c r="C91" s="27">
        <v>13244.85</v>
      </c>
      <c r="D91" s="27">
        <v>0</v>
      </c>
      <c r="E91" s="27">
        <v>0</v>
      </c>
      <c r="F91" s="114" t="s">
        <v>160</v>
      </c>
      <c r="G91" s="114" t="s">
        <v>160</v>
      </c>
    </row>
    <row r="92" spans="1:7" ht="14.25" customHeight="1">
      <c r="A92" s="23">
        <v>7211</v>
      </c>
      <c r="B92" s="23" t="s">
        <v>159</v>
      </c>
      <c r="C92" s="3">
        <v>13244.85</v>
      </c>
      <c r="D92" s="3">
        <v>0</v>
      </c>
      <c r="E92" s="3">
        <v>0</v>
      </c>
      <c r="F92" s="105" t="s">
        <v>160</v>
      </c>
      <c r="G92" s="105" t="s">
        <v>160</v>
      </c>
    </row>
    <row r="93" spans="1:7" ht="20.25" customHeight="1">
      <c r="A93" s="25" t="s">
        <v>81</v>
      </c>
      <c r="B93" s="26"/>
      <c r="C93" s="27">
        <f>SUBTOTAL(9,C17:C91)</f>
        <v>406786.48</v>
      </c>
      <c r="D93" s="27">
        <f>SUBTOTAL(9,D17:D89)</f>
        <v>655669.6</v>
      </c>
      <c r="E93" s="27">
        <f>SUBTOTAL(9,E17:E89)</f>
        <v>1672232</v>
      </c>
      <c r="F93" s="54">
        <f>IF(C93&lt;&gt;0,D93/C93,"-")</f>
        <v>1.6118274137331212</v>
      </c>
      <c r="G93" s="54">
        <f>IF(E93&lt;&gt;0,D93/E93,"-")</f>
        <v>0.3920924847748398</v>
      </c>
    </row>
    <row r="94" spans="2:7" ht="15">
      <c r="B94" s="1"/>
      <c r="C94" s="6"/>
      <c r="D94" s="6"/>
      <c r="E94" s="6"/>
      <c r="F94" s="62"/>
      <c r="G94" s="62"/>
    </row>
    <row r="95" spans="1:7" ht="63.75" customHeight="1">
      <c r="A95" s="87" t="str">
        <f>A6</f>
        <v>Brojčana oznaka i naziv</v>
      </c>
      <c r="B95" s="88"/>
      <c r="C95" s="7" t="str">
        <f>C6</f>
        <v>Izvršenje 2023. (01.01.2023.-30.06.) </v>
      </c>
      <c r="D95" s="7" t="str">
        <f>D6</f>
        <v>Izvršenje 2024. (01.01.-30.06.)</v>
      </c>
      <c r="E95" s="7" t="str">
        <f>E6</f>
        <v>Plan 2024. </v>
      </c>
      <c r="F95" s="86" t="str">
        <f>F6</f>
        <v>Indeks izvršenje / izvršenje prethodne godine</v>
      </c>
      <c r="G95" s="86" t="str">
        <f>G6</f>
        <v>Indeks izvršenje /tekući plan</v>
      </c>
    </row>
    <row r="96" spans="1:7" s="31" customFormat="1" ht="18" customHeight="1">
      <c r="A96" s="25"/>
      <c r="B96" s="115"/>
      <c r="C96" s="27">
        <f>C98</f>
        <v>293438.51000000007</v>
      </c>
      <c r="D96" s="27">
        <f>D98</f>
        <v>789768.5399999999</v>
      </c>
      <c r="E96" s="27">
        <f>SUBTOTAL(9,E97:E372)</f>
        <v>1901263</v>
      </c>
      <c r="F96" s="54">
        <f>IF(C96&lt;&gt;0,D96/C96,"-")</f>
        <v>2.6914277202402634</v>
      </c>
      <c r="G96" s="54">
        <f>IF(E96&lt;&gt;0,D96/E96,"-")</f>
        <v>0.41539152657996287</v>
      </c>
    </row>
    <row r="97" spans="1:7" ht="30" customHeight="1" hidden="1">
      <c r="A97" s="89"/>
      <c r="B97" s="113"/>
      <c r="C97" s="50"/>
      <c r="D97" s="50"/>
      <c r="E97" s="36"/>
      <c r="F97" s="71"/>
      <c r="G97" s="71"/>
    </row>
    <row r="98" spans="1:7" s="31" customFormat="1" ht="18" customHeight="1">
      <c r="A98" s="29"/>
      <c r="B98" s="116"/>
      <c r="C98" s="30">
        <f>C377</f>
        <v>293438.51000000007</v>
      </c>
      <c r="D98" s="30">
        <f>D377</f>
        <v>789768.5399999999</v>
      </c>
      <c r="E98" s="30">
        <f>SUBTOTAL(9,E99:E371)</f>
        <v>1901263</v>
      </c>
      <c r="F98" s="56">
        <f>IF(C98&lt;&gt;0,D98/C98,"-")</f>
        <v>2.6914277202402634</v>
      </c>
      <c r="G98" s="56">
        <f>IF(E98&lt;&gt;0,D98/E98,"-")</f>
        <v>0.41539152657996287</v>
      </c>
    </row>
    <row r="99" spans="1:7" ht="30" customHeight="1" hidden="1">
      <c r="A99" s="117"/>
      <c r="B99" s="5"/>
      <c r="C99" s="118"/>
      <c r="D99" s="118"/>
      <c r="E99" s="36"/>
      <c r="F99" s="71"/>
      <c r="G99" s="71"/>
    </row>
    <row r="100" spans="1:7" s="31" customFormat="1" ht="18" customHeight="1">
      <c r="A100" s="102" t="s">
        <v>165</v>
      </c>
      <c r="B100" s="119" t="s">
        <v>166</v>
      </c>
      <c r="C100" s="40">
        <f>SUBTOTAL(9,C101:C214)</f>
        <v>222882.45000000004</v>
      </c>
      <c r="D100" s="40">
        <v>375445.5</v>
      </c>
      <c r="E100" s="40">
        <f>SUBTOTAL(9,E101:E214)</f>
        <v>1261312</v>
      </c>
      <c r="F100" s="65">
        <f>IF(C100&lt;&gt;0,D100/C100,"-")</f>
        <v>1.6845000582145429</v>
      </c>
      <c r="G100" s="65">
        <f>IF(E100&lt;&gt;0,D100/E100,"-")</f>
        <v>0.2976626718845139</v>
      </c>
    </row>
    <row r="101" spans="1:7" ht="30" customHeight="1" hidden="1">
      <c r="A101" s="117"/>
      <c r="B101" s="1"/>
      <c r="C101" s="6"/>
      <c r="D101" s="49"/>
      <c r="E101" s="36"/>
      <c r="F101" s="71"/>
      <c r="G101" s="71"/>
    </row>
    <row r="102" spans="1:7" ht="18" customHeight="1">
      <c r="A102" s="120"/>
      <c r="B102" s="121"/>
      <c r="C102" s="43">
        <f>SUBTOTAL(9,C103:C213)</f>
        <v>222882.45000000004</v>
      </c>
      <c r="D102" s="43">
        <v>375445.5</v>
      </c>
      <c r="E102" s="43">
        <f>SUBTOTAL(9,E103:E213)</f>
        <v>1261312</v>
      </c>
      <c r="F102" s="66">
        <f>IF(C102&lt;&gt;0,D102/C102,"-")</f>
        <v>1.6845000582145429</v>
      </c>
      <c r="G102" s="66">
        <f>IF(E102&lt;&gt;0,D102/E102,"-")</f>
        <v>0.2976626718845139</v>
      </c>
    </row>
    <row r="103" spans="1:7" ht="30" customHeight="1" hidden="1">
      <c r="A103" s="117"/>
      <c r="B103" s="1"/>
      <c r="C103" s="6"/>
      <c r="D103" s="122"/>
      <c r="E103" s="36"/>
      <c r="F103" s="71"/>
      <c r="G103" s="71"/>
    </row>
    <row r="104" spans="1:7" ht="18" customHeight="1">
      <c r="A104" s="123" t="s">
        <v>173</v>
      </c>
      <c r="B104" s="124" t="s">
        <v>174</v>
      </c>
      <c r="C104" s="47">
        <f>SUBTOTAL(9,C105:C163)</f>
        <v>170040.95000000004</v>
      </c>
      <c r="D104" s="47">
        <f>SUBTOTAL(9,D105:D163)</f>
        <v>320387.29000000004</v>
      </c>
      <c r="E104" s="47">
        <f>SUBTOTAL(9,E105:E163)</f>
        <v>599717</v>
      </c>
      <c r="F104" s="67">
        <f>IF(C104&lt;&gt;0,D104/C104,"-")</f>
        <v>1.8841772525970948</v>
      </c>
      <c r="G104" s="67">
        <f>IF(E104&lt;&gt;0,D104/E104,"-")</f>
        <v>0.5342307955252228</v>
      </c>
    </row>
    <row r="105" spans="1:7" ht="30" customHeight="1" hidden="1">
      <c r="A105" s="117"/>
      <c r="B105" s="1"/>
      <c r="C105" s="6"/>
      <c r="D105" s="125"/>
      <c r="E105" s="36"/>
      <c r="F105" s="71"/>
      <c r="G105" s="71"/>
    </row>
    <row r="106" spans="1:7" ht="18" customHeight="1">
      <c r="A106" s="126" t="s">
        <v>0</v>
      </c>
      <c r="B106" s="127" t="s">
        <v>88</v>
      </c>
      <c r="C106" s="48">
        <f>SUBTOTAL(9,C107:C162)</f>
        <v>170040.95000000004</v>
      </c>
      <c r="D106" s="48">
        <f>SUBTOTAL(9,D107:D162)</f>
        <v>320387.29000000004</v>
      </c>
      <c r="E106" s="48">
        <f>SUBTOTAL(9,E107:E162)</f>
        <v>599717</v>
      </c>
      <c r="F106" s="68">
        <f>IF(C106&lt;&gt;0,D106/C106,"-")</f>
        <v>1.8841772525970948</v>
      </c>
      <c r="G106" s="68">
        <f>IF(E106&lt;&gt;0,D106/E106,"-")</f>
        <v>0.5342307955252228</v>
      </c>
    </row>
    <row r="107" spans="1:7" ht="30" customHeight="1" hidden="1">
      <c r="A107" s="117"/>
      <c r="B107" s="1"/>
      <c r="C107" s="6"/>
      <c r="D107" s="128"/>
      <c r="E107" s="36"/>
      <c r="F107" s="71"/>
      <c r="G107" s="71"/>
    </row>
    <row r="108" spans="1:7" ht="18" customHeight="1">
      <c r="A108" s="129" t="s">
        <v>3</v>
      </c>
      <c r="B108" s="130" t="s">
        <v>94</v>
      </c>
      <c r="C108" s="44">
        <f>SUBTOTAL(9,C109:C123)</f>
        <v>103680.69</v>
      </c>
      <c r="D108" s="44">
        <f>SUBTOTAL(9,D109:D123)</f>
        <v>225213.51</v>
      </c>
      <c r="E108" s="44">
        <f>SUBTOTAL(9,E109:E123)</f>
        <v>477521</v>
      </c>
      <c r="F108" s="69">
        <f>IF(C108&lt;&gt;0,D108/C108,"-")</f>
        <v>2.1721837499345344</v>
      </c>
      <c r="G108" s="69">
        <f>IF(E108&lt;&gt;0,D108/E108,"-")</f>
        <v>0.4716305879741415</v>
      </c>
    </row>
    <row r="109" spans="1:7" ht="22.5" customHeight="1" hidden="1">
      <c r="A109" s="117"/>
      <c r="B109" s="1"/>
      <c r="C109" s="6"/>
      <c r="D109" s="128"/>
      <c r="E109" s="128"/>
      <c r="F109" s="131"/>
      <c r="G109" s="131"/>
    </row>
    <row r="110" spans="1:7" ht="409.5" customHeight="1" hidden="1">
      <c r="A110" s="132" t="s">
        <v>13</v>
      </c>
      <c r="B110" s="133" t="s">
        <v>96</v>
      </c>
      <c r="C110" s="128">
        <f>SUBTOTAL(9,C111:C114)</f>
        <v>83964</v>
      </c>
      <c r="D110" s="128">
        <f>SUBTOTAL(9,D111:D114)</f>
        <v>186711.11000000002</v>
      </c>
      <c r="E110" s="128">
        <f>SUBTOTAL(9,E111:E114)</f>
        <v>393617</v>
      </c>
      <c r="F110" s="131">
        <f>IF(C110&lt;&gt;0,D110/C110,"-")</f>
        <v>2.22370432566338</v>
      </c>
      <c r="G110" s="131">
        <f>IF(E110&lt;&gt;0,D110/E110,"-")</f>
        <v>0.47434716996471193</v>
      </c>
    </row>
    <row r="111" spans="1:7" ht="30" customHeight="1" hidden="1">
      <c r="A111" s="117"/>
      <c r="B111" s="1"/>
      <c r="C111" s="6"/>
      <c r="D111" s="35"/>
      <c r="E111" s="36"/>
      <c r="F111" s="71"/>
      <c r="G111" s="71"/>
    </row>
    <row r="112" spans="1:7" ht="15" customHeight="1">
      <c r="A112" s="23" t="s">
        <v>31</v>
      </c>
      <c r="B112" s="108" t="s">
        <v>116</v>
      </c>
      <c r="C112" s="3">
        <v>83466.09</v>
      </c>
      <c r="D112" s="3">
        <v>186329.66</v>
      </c>
      <c r="E112" s="3">
        <v>391778</v>
      </c>
      <c r="F112" s="61">
        <f>IF(C112&lt;&gt;0,0/C112,"-")</f>
        <v>0</v>
      </c>
      <c r="G112" s="61">
        <f>IF(E112&lt;&gt;0,D112/E112,"-")</f>
        <v>0.4756001102665285</v>
      </c>
    </row>
    <row r="113" spans="1:7" ht="15" customHeight="1">
      <c r="A113" s="23" t="s">
        <v>33</v>
      </c>
      <c r="B113" s="108" t="s">
        <v>127</v>
      </c>
      <c r="C113" s="3">
        <v>497.91</v>
      </c>
      <c r="D113" s="3">
        <v>381.45</v>
      </c>
      <c r="E113" s="3">
        <v>1839</v>
      </c>
      <c r="F113" s="61">
        <f>IF(C113&lt;&gt;0,0/C113,"-")</f>
        <v>0</v>
      </c>
      <c r="G113" s="61">
        <f>IF(E113&lt;&gt;0,D113/E113,"-")</f>
        <v>0.20742251223491026</v>
      </c>
    </row>
    <row r="114" spans="1:7" ht="15" hidden="1">
      <c r="A114" s="1"/>
      <c r="B114" s="1"/>
      <c r="C114" s="6"/>
      <c r="D114" s="3"/>
      <c r="E114" s="3"/>
      <c r="F114" s="61"/>
      <c r="G114" s="61"/>
    </row>
    <row r="115" spans="1:7" ht="409.5" customHeight="1" hidden="1">
      <c r="A115" s="132" t="s">
        <v>14</v>
      </c>
      <c r="B115" s="133" t="s">
        <v>100</v>
      </c>
      <c r="C115" s="128">
        <f>SUBTOTAL(9,C116:C118)</f>
        <v>5859.03</v>
      </c>
      <c r="D115" s="128">
        <f>SUBTOTAL(9,D116:D118)</f>
        <v>11260.47</v>
      </c>
      <c r="E115" s="128">
        <f>SUBTOTAL(9,E116:E118)</f>
        <v>19190</v>
      </c>
      <c r="F115" s="131">
        <f>IF(C115&lt;&gt;0,D115/C115,"-")</f>
        <v>1.921900041474442</v>
      </c>
      <c r="G115" s="131">
        <f>IF(E115&lt;&gt;0,D115/E115,"-")</f>
        <v>0.5867884314747264</v>
      </c>
    </row>
    <row r="116" spans="1:7" ht="30" customHeight="1" hidden="1">
      <c r="A116" s="117"/>
      <c r="B116" s="1"/>
      <c r="C116" s="6"/>
      <c r="D116" s="35"/>
      <c r="E116" s="36"/>
      <c r="F116" s="71"/>
      <c r="G116" s="71"/>
    </row>
    <row r="117" spans="1:7" ht="15" customHeight="1">
      <c r="A117" s="23" t="s">
        <v>34</v>
      </c>
      <c r="B117" s="108" t="s">
        <v>100</v>
      </c>
      <c r="C117" s="3">
        <v>5859.03</v>
      </c>
      <c r="D117" s="3">
        <v>11260.47</v>
      </c>
      <c r="E117" s="3">
        <v>19190</v>
      </c>
      <c r="F117" s="61">
        <f>IF(C117&lt;&gt;0,0/C117,"-")</f>
        <v>0</v>
      </c>
      <c r="G117" s="61">
        <f>IF(E117&lt;&gt;0,D117/E117,"-")</f>
        <v>0.5867884314747264</v>
      </c>
    </row>
    <row r="118" spans="1:7" ht="15" hidden="1">
      <c r="A118" s="1"/>
      <c r="B118" s="1"/>
      <c r="C118" s="6"/>
      <c r="D118" s="3"/>
      <c r="E118" s="3"/>
      <c r="F118" s="61"/>
      <c r="G118" s="61"/>
    </row>
    <row r="119" spans="1:7" ht="409.5" customHeight="1" hidden="1">
      <c r="A119" s="132" t="s">
        <v>15</v>
      </c>
      <c r="B119" s="133" t="s">
        <v>111</v>
      </c>
      <c r="C119" s="128">
        <f>SUBTOTAL(9,C120:C122)</f>
        <v>13857.66</v>
      </c>
      <c r="D119" s="128">
        <f>SUBTOTAL(9,D120:D122)</f>
        <v>27241.93</v>
      </c>
      <c r="E119" s="128">
        <f>SUBTOTAL(9,E120:E122)</f>
        <v>64714</v>
      </c>
      <c r="F119" s="131">
        <f>IF(C119&lt;&gt;0,D119/C119,"-")</f>
        <v>1.9658391099218773</v>
      </c>
      <c r="G119" s="131">
        <f>IF(E119&lt;&gt;0,D119/E119,"-")</f>
        <v>0.42095883425533887</v>
      </c>
    </row>
    <row r="120" spans="1:7" ht="30" customHeight="1" hidden="1">
      <c r="A120" s="117"/>
      <c r="B120" s="1"/>
      <c r="C120" s="6"/>
      <c r="D120" s="35"/>
      <c r="E120" s="36"/>
      <c r="F120" s="71"/>
      <c r="G120" s="71"/>
    </row>
    <row r="121" spans="1:7" ht="15" customHeight="1">
      <c r="A121" s="23" t="s">
        <v>35</v>
      </c>
      <c r="B121" s="108" t="s">
        <v>118</v>
      </c>
      <c r="C121" s="3">
        <v>13857.66</v>
      </c>
      <c r="D121" s="3">
        <v>27241.93</v>
      </c>
      <c r="E121" s="3">
        <v>64714</v>
      </c>
      <c r="F121" s="61">
        <f>IF(C121&lt;&gt;0,0/C121,"-")</f>
        <v>0</v>
      </c>
      <c r="G121" s="61">
        <f>IF(E121&lt;&gt;0,D121/E121,"-")</f>
        <v>0.42095883425533887</v>
      </c>
    </row>
    <row r="122" spans="1:7" ht="15" hidden="1">
      <c r="A122" s="1"/>
      <c r="B122" s="1"/>
      <c r="C122" s="6"/>
      <c r="D122" s="3"/>
      <c r="E122" s="3"/>
      <c r="F122" s="61"/>
      <c r="G122" s="61"/>
    </row>
    <row r="123" spans="1:7" ht="15" hidden="1">
      <c r="A123" s="1"/>
      <c r="B123" s="1"/>
      <c r="C123" s="6"/>
      <c r="D123" s="6"/>
      <c r="E123" s="36"/>
      <c r="F123" s="71"/>
      <c r="G123" s="71"/>
    </row>
    <row r="124" spans="1:7" ht="18" customHeight="1">
      <c r="A124" s="129" t="s">
        <v>4</v>
      </c>
      <c r="B124" s="130" t="s">
        <v>90</v>
      </c>
      <c r="C124" s="44">
        <f>SUBTOTAL(9,C125:C154)</f>
        <v>65846.87</v>
      </c>
      <c r="D124" s="44">
        <f>SUBTOTAL(9,D125:D153)</f>
        <v>94460.12000000001</v>
      </c>
      <c r="E124" s="44">
        <f>SUBTOTAL(9,E125:E153)</f>
        <v>121253</v>
      </c>
      <c r="F124" s="69">
        <f>IF(C124&lt;&gt;0,D124/C124,"-")</f>
        <v>1.434542294872938</v>
      </c>
      <c r="G124" s="69">
        <f>IF(E124&lt;&gt;0,D124/E124,"-")</f>
        <v>0.7790332610327168</v>
      </c>
    </row>
    <row r="125" spans="1:7" ht="22.5" customHeight="1" hidden="1">
      <c r="A125" s="117"/>
      <c r="B125" s="1"/>
      <c r="C125" s="6"/>
      <c r="D125" s="128"/>
      <c r="E125" s="128"/>
      <c r="F125" s="131"/>
      <c r="G125" s="131"/>
    </row>
    <row r="126" spans="1:7" ht="409.5" customHeight="1" hidden="1">
      <c r="A126" s="132" t="s">
        <v>16</v>
      </c>
      <c r="B126" s="133" t="s">
        <v>126</v>
      </c>
      <c r="C126" s="128">
        <f>SUBTOTAL(9,C127:C131)</f>
        <v>5351.120000000001</v>
      </c>
      <c r="D126" s="128">
        <f>SUBTOTAL(9,D127:D131)</f>
        <v>15678.970000000001</v>
      </c>
      <c r="E126" s="128">
        <f>SUBTOTAL(9,E127:E131)</f>
        <v>31701</v>
      </c>
      <c r="F126" s="131">
        <f>IF(C126&lt;&gt;0,D126/C126,"-")</f>
        <v>2.9300352075827116</v>
      </c>
      <c r="G126" s="131">
        <f>IF(E126&lt;&gt;0,D126/E126,"-")</f>
        <v>0.49458912968045177</v>
      </c>
    </row>
    <row r="127" spans="1:7" ht="30" customHeight="1" hidden="1">
      <c r="A127" s="117"/>
      <c r="B127" s="1"/>
      <c r="C127" s="6"/>
      <c r="D127" s="35"/>
      <c r="E127" s="36"/>
      <c r="F127" s="71"/>
      <c r="G127" s="71"/>
    </row>
    <row r="128" spans="1:7" ht="15" customHeight="1">
      <c r="A128" s="23" t="s">
        <v>36</v>
      </c>
      <c r="B128" s="108" t="s">
        <v>112</v>
      </c>
      <c r="C128" s="3">
        <v>132.72</v>
      </c>
      <c r="D128" s="3">
        <v>136.1</v>
      </c>
      <c r="E128" s="3">
        <v>133</v>
      </c>
      <c r="F128" s="61">
        <f>IF(C128&lt;&gt;0,0/C128,"-")</f>
        <v>0</v>
      </c>
      <c r="G128" s="61">
        <f>IF(E128&lt;&gt;0,D128/E128,"-")</f>
        <v>1.0233082706766916</v>
      </c>
    </row>
    <row r="129" spans="1:7" ht="15" customHeight="1">
      <c r="A129" s="23" t="s">
        <v>37</v>
      </c>
      <c r="B129" s="108" t="s">
        <v>143</v>
      </c>
      <c r="C129" s="3">
        <v>4733.1</v>
      </c>
      <c r="D129" s="3">
        <v>14979.87</v>
      </c>
      <c r="E129" s="3">
        <v>31005</v>
      </c>
      <c r="F129" s="61">
        <f>IF(C129&lt;&gt;0,0/C129,"-")</f>
        <v>0</v>
      </c>
      <c r="G129" s="61">
        <f>IF(E129&lt;&gt;0,D129/E129,"-")</f>
        <v>0.4831436865021771</v>
      </c>
    </row>
    <row r="130" spans="1:7" ht="15" customHeight="1">
      <c r="A130" s="23" t="s">
        <v>38</v>
      </c>
      <c r="B130" s="108" t="s">
        <v>130</v>
      </c>
      <c r="C130" s="3">
        <v>485.3</v>
      </c>
      <c r="D130" s="3">
        <v>563</v>
      </c>
      <c r="E130" s="3">
        <v>563</v>
      </c>
      <c r="F130" s="61">
        <f>IF(C130&lt;&gt;0,0/C130,"-")</f>
        <v>0</v>
      </c>
      <c r="G130" s="61">
        <f>IF(E130&lt;&gt;0,D130/E130,"-")</f>
        <v>1</v>
      </c>
    </row>
    <row r="131" spans="1:7" ht="15" hidden="1">
      <c r="A131" s="1"/>
      <c r="B131" s="1"/>
      <c r="C131" s="6"/>
      <c r="D131" s="3"/>
      <c r="E131" s="3"/>
      <c r="F131" s="61"/>
      <c r="G131" s="61"/>
    </row>
    <row r="132" spans="1:7" ht="409.5" customHeight="1" hidden="1">
      <c r="A132" s="132" t="s">
        <v>17</v>
      </c>
      <c r="B132" s="133" t="s">
        <v>106</v>
      </c>
      <c r="C132" s="128">
        <f>SUBTOTAL(9,C133:C138)</f>
        <v>18692.600000000002</v>
      </c>
      <c r="D132" s="128">
        <f>SUBTOTAL(9,D133:D138)</f>
        <v>18878.8</v>
      </c>
      <c r="E132" s="128">
        <f>SUBTOTAL(9,E133:E138)</f>
        <v>23202</v>
      </c>
      <c r="F132" s="131">
        <f>IF(C132&lt;&gt;0,D132/C132,"-")</f>
        <v>1.0099611611011843</v>
      </c>
      <c r="G132" s="131">
        <f>IF(E132&lt;&gt;0,D132/E132,"-")</f>
        <v>0.8136712352383415</v>
      </c>
    </row>
    <row r="133" spans="1:7" ht="30" customHeight="1" hidden="1">
      <c r="A133" s="117"/>
      <c r="B133" s="1"/>
      <c r="C133" s="6"/>
      <c r="D133" s="35"/>
      <c r="E133" s="36"/>
      <c r="F133" s="71"/>
      <c r="G133" s="71"/>
    </row>
    <row r="134" spans="1:7" ht="15" customHeight="1">
      <c r="A134" s="23" t="s">
        <v>40</v>
      </c>
      <c r="B134" s="108" t="s">
        <v>120</v>
      </c>
      <c r="C134" s="3">
        <v>4101.81</v>
      </c>
      <c r="D134" s="3">
        <v>4994.14</v>
      </c>
      <c r="E134" s="3">
        <v>6241</v>
      </c>
      <c r="F134" s="61">
        <f>IF(C134&lt;&gt;0,0/C134,"-")</f>
        <v>0</v>
      </c>
      <c r="G134" s="61">
        <f>IF(E134&lt;&gt;0,D134/E134,"-")</f>
        <v>0.8002147091812211</v>
      </c>
    </row>
    <row r="135" spans="1:7" ht="15" customHeight="1">
      <c r="A135" s="23" t="s">
        <v>42</v>
      </c>
      <c r="B135" s="108" t="s">
        <v>78</v>
      </c>
      <c r="C135" s="3">
        <v>12690.21</v>
      </c>
      <c r="D135" s="3">
        <v>11892.93</v>
      </c>
      <c r="E135" s="3">
        <v>14837</v>
      </c>
      <c r="F135" s="61">
        <f>IF(C135&lt;&gt;0,0/C135,"-")</f>
        <v>0</v>
      </c>
      <c r="G135" s="61">
        <f>IF(E135&lt;&gt;0,D135/E135,"-")</f>
        <v>0.8015724203005998</v>
      </c>
    </row>
    <row r="136" spans="1:7" ht="15" customHeight="1">
      <c r="A136" s="23" t="s">
        <v>43</v>
      </c>
      <c r="B136" s="108" t="s">
        <v>146</v>
      </c>
      <c r="C136" s="3">
        <v>1767.86</v>
      </c>
      <c r="D136" s="3">
        <v>1858.72</v>
      </c>
      <c r="E136" s="3">
        <v>1991</v>
      </c>
      <c r="F136" s="61">
        <f>IF(C136&lt;&gt;0,0/C136,"-")</f>
        <v>0</v>
      </c>
      <c r="G136" s="61">
        <f>IF(E136&lt;&gt;0,D136/E136,"-")</f>
        <v>0.9335610246107484</v>
      </c>
    </row>
    <row r="137" spans="1:7" ht="15" customHeight="1">
      <c r="A137" s="23" t="s">
        <v>44</v>
      </c>
      <c r="B137" s="108" t="s">
        <v>99</v>
      </c>
      <c r="C137" s="3">
        <v>132.72</v>
      </c>
      <c r="D137" s="3">
        <v>133.01</v>
      </c>
      <c r="E137" s="3">
        <v>133</v>
      </c>
      <c r="F137" s="61">
        <f>IF(C137&lt;&gt;0,0/C137,"-")</f>
        <v>0</v>
      </c>
      <c r="G137" s="61">
        <f>IF(E137&lt;&gt;0,D137/E137,"-")</f>
        <v>1.0000751879699248</v>
      </c>
    </row>
    <row r="138" spans="1:7" ht="15" hidden="1">
      <c r="A138" s="1"/>
      <c r="B138" s="1"/>
      <c r="C138" s="6"/>
      <c r="D138" s="3"/>
      <c r="E138" s="3"/>
      <c r="F138" s="61"/>
      <c r="G138" s="61"/>
    </row>
    <row r="139" spans="1:7" ht="409.5" customHeight="1" hidden="1">
      <c r="A139" s="132" t="s">
        <v>18</v>
      </c>
      <c r="B139" s="133" t="s">
        <v>84</v>
      </c>
      <c r="C139" s="128">
        <f>SUBTOTAL(9,C140:C148)</f>
        <v>41126.270000000004</v>
      </c>
      <c r="D139" s="128">
        <f>SUBTOTAL(9,D140:D148)</f>
        <v>59324.39</v>
      </c>
      <c r="E139" s="128">
        <f>SUBTOTAL(9,E140:E148)</f>
        <v>65686</v>
      </c>
      <c r="F139" s="131">
        <f>IF(C139&lt;&gt;0,D139/C139,"-")</f>
        <v>1.4424938123491382</v>
      </c>
      <c r="G139" s="131">
        <f>IF(E139&lt;&gt;0,D139/E139,"-")</f>
        <v>0.9031512042139878</v>
      </c>
    </row>
    <row r="140" spans="1:7" ht="30" customHeight="1" hidden="1">
      <c r="A140" s="117"/>
      <c r="B140" s="1"/>
      <c r="C140" s="6"/>
      <c r="D140" s="35"/>
      <c r="E140" s="36"/>
      <c r="F140" s="71"/>
      <c r="G140" s="71"/>
    </row>
    <row r="141" spans="1:7" ht="15" customHeight="1">
      <c r="A141" s="23" t="s">
        <v>46</v>
      </c>
      <c r="B141" s="108" t="s">
        <v>131</v>
      </c>
      <c r="C141" s="3">
        <v>2511.67</v>
      </c>
      <c r="D141" s="3">
        <v>2834.18</v>
      </c>
      <c r="E141" s="3">
        <v>3593</v>
      </c>
      <c r="F141" s="61">
        <f aca="true" t="shared" si="0" ref="F141:F147">IF(C141&lt;&gt;0,0/C141,"-")</f>
        <v>0</v>
      </c>
      <c r="G141" s="61">
        <f aca="true" t="shared" si="1" ref="G141:G147">IF(E141&lt;&gt;0,D141/E141,"-")</f>
        <v>0.788806011689396</v>
      </c>
    </row>
    <row r="142" spans="1:7" ht="15" customHeight="1">
      <c r="A142" s="23" t="s">
        <v>47</v>
      </c>
      <c r="B142" s="108" t="s">
        <v>136</v>
      </c>
      <c r="C142" s="3">
        <v>6753.98</v>
      </c>
      <c r="D142" s="3">
        <v>8794</v>
      </c>
      <c r="E142" s="3">
        <v>8794</v>
      </c>
      <c r="F142" s="61">
        <f t="shared" si="0"/>
        <v>0</v>
      </c>
      <c r="G142" s="61">
        <f t="shared" si="1"/>
        <v>1</v>
      </c>
    </row>
    <row r="143" spans="1:7" ht="15" customHeight="1">
      <c r="A143" s="23" t="s">
        <v>48</v>
      </c>
      <c r="B143" s="108" t="s">
        <v>129</v>
      </c>
      <c r="C143" s="3">
        <v>758.94</v>
      </c>
      <c r="D143" s="3">
        <v>759</v>
      </c>
      <c r="E143" s="3">
        <v>759</v>
      </c>
      <c r="F143" s="61">
        <f t="shared" si="0"/>
        <v>0</v>
      </c>
      <c r="G143" s="61">
        <f t="shared" si="1"/>
        <v>1</v>
      </c>
    </row>
    <row r="144" spans="1:7" ht="15" customHeight="1">
      <c r="A144" s="23" t="s">
        <v>49</v>
      </c>
      <c r="B144" s="108" t="s">
        <v>83</v>
      </c>
      <c r="C144" s="3">
        <v>1722.51</v>
      </c>
      <c r="D144" s="3">
        <v>1872.07</v>
      </c>
      <c r="E144" s="3">
        <v>2327</v>
      </c>
      <c r="F144" s="61">
        <f t="shared" si="0"/>
        <v>0</v>
      </c>
      <c r="G144" s="61">
        <f t="shared" si="1"/>
        <v>0.8044993553932102</v>
      </c>
    </row>
    <row r="145" spans="1:7" ht="15" customHeight="1">
      <c r="A145" s="23" t="s">
        <v>51</v>
      </c>
      <c r="B145" s="108" t="s">
        <v>103</v>
      </c>
      <c r="C145" s="3">
        <v>663.61</v>
      </c>
      <c r="D145" s="3">
        <v>664</v>
      </c>
      <c r="E145" s="3">
        <v>664</v>
      </c>
      <c r="F145" s="61">
        <f t="shared" si="0"/>
        <v>0</v>
      </c>
      <c r="G145" s="61">
        <f t="shared" si="1"/>
        <v>1</v>
      </c>
    </row>
    <row r="146" spans="1:7" ht="15" customHeight="1">
      <c r="A146" s="23" t="s">
        <v>52</v>
      </c>
      <c r="B146" s="108" t="s">
        <v>107</v>
      </c>
      <c r="C146" s="3">
        <v>672.2</v>
      </c>
      <c r="D146" s="3">
        <v>774.58</v>
      </c>
      <c r="E146" s="3">
        <v>672</v>
      </c>
      <c r="F146" s="61">
        <f t="shared" si="0"/>
        <v>0</v>
      </c>
      <c r="G146" s="61">
        <f t="shared" si="1"/>
        <v>1.1526488095238097</v>
      </c>
    </row>
    <row r="147" spans="1:7" ht="15" customHeight="1">
      <c r="A147" s="23" t="s">
        <v>53</v>
      </c>
      <c r="B147" s="108" t="s">
        <v>79</v>
      </c>
      <c r="C147" s="3">
        <v>28043.36</v>
      </c>
      <c r="D147" s="3">
        <v>43626.56</v>
      </c>
      <c r="E147" s="3">
        <v>48877</v>
      </c>
      <c r="F147" s="61">
        <f t="shared" si="0"/>
        <v>0</v>
      </c>
      <c r="G147" s="61">
        <f t="shared" si="1"/>
        <v>0.8925785134112159</v>
      </c>
    </row>
    <row r="148" spans="1:7" ht="15" hidden="1">
      <c r="A148" s="1"/>
      <c r="B148" s="1"/>
      <c r="C148" s="6"/>
      <c r="D148" s="3"/>
      <c r="E148" s="3"/>
      <c r="F148" s="61"/>
      <c r="G148" s="61"/>
    </row>
    <row r="149" spans="1:7" ht="409.5" customHeight="1" hidden="1">
      <c r="A149" s="132" t="s">
        <v>20</v>
      </c>
      <c r="B149" s="133" t="s">
        <v>113</v>
      </c>
      <c r="C149" s="128">
        <f>SUBTOTAL(9,C150:C152)</f>
        <v>663.61</v>
      </c>
      <c r="D149" s="128">
        <f>SUBTOTAL(9,D150:D152)</f>
        <v>577.96</v>
      </c>
      <c r="E149" s="128">
        <f>SUBTOTAL(9,E150:E152)</f>
        <v>664</v>
      </c>
      <c r="F149" s="131">
        <f>IF(C149&lt;&gt;0,D149/C149,"-")</f>
        <v>0.870933228854297</v>
      </c>
      <c r="G149" s="131">
        <f>IF(E149&lt;&gt;0,D149/E149,"-")</f>
        <v>0.870421686746988</v>
      </c>
    </row>
    <row r="150" spans="1:7" ht="30" customHeight="1" hidden="1">
      <c r="A150" s="117"/>
      <c r="B150" s="1"/>
      <c r="C150" s="6"/>
      <c r="D150" s="35"/>
      <c r="E150" s="36"/>
      <c r="F150" s="71"/>
      <c r="G150" s="71"/>
    </row>
    <row r="151" spans="1:7" ht="15" customHeight="1">
      <c r="A151" s="23" t="s">
        <v>56</v>
      </c>
      <c r="B151" s="108" t="s">
        <v>85</v>
      </c>
      <c r="C151" s="3">
        <v>663.61</v>
      </c>
      <c r="D151" s="3">
        <v>577.96</v>
      </c>
      <c r="E151" s="3">
        <v>664</v>
      </c>
      <c r="F151" s="61">
        <f>IF(C151&lt;&gt;0,0/C151,"-")</f>
        <v>0</v>
      </c>
      <c r="G151" s="61">
        <f>IF(E151&lt;&gt;0,D151/E151,"-")</f>
        <v>0.870421686746988</v>
      </c>
    </row>
    <row r="152" spans="1:7" ht="15" hidden="1">
      <c r="A152" s="1"/>
      <c r="B152" s="1"/>
      <c r="C152" s="6"/>
      <c r="D152" s="3"/>
      <c r="E152" s="3"/>
      <c r="F152" s="61"/>
      <c r="G152" s="61"/>
    </row>
    <row r="153" spans="1:7" ht="15" hidden="1">
      <c r="A153" s="1"/>
      <c r="B153" s="1"/>
      <c r="C153" s="6"/>
      <c r="D153" s="6"/>
      <c r="E153" s="36"/>
      <c r="F153" s="71"/>
      <c r="G153" s="71"/>
    </row>
    <row r="154" spans="1:7" ht="15">
      <c r="A154" s="23">
        <v>3294</v>
      </c>
      <c r="B154" s="108" t="s">
        <v>175</v>
      </c>
      <c r="C154" s="3">
        <v>13.27</v>
      </c>
      <c r="D154" s="3">
        <v>0</v>
      </c>
      <c r="E154" s="109">
        <v>0</v>
      </c>
      <c r="F154" s="134">
        <v>0</v>
      </c>
      <c r="G154" s="134">
        <v>0</v>
      </c>
    </row>
    <row r="155" spans="1:7" ht="18" customHeight="1">
      <c r="A155" s="129" t="s">
        <v>5</v>
      </c>
      <c r="B155" s="130" t="s">
        <v>89</v>
      </c>
      <c r="C155" s="44">
        <f>SUBTOTAL(9,C156:C161)</f>
        <v>513.39</v>
      </c>
      <c r="D155" s="44">
        <f>SUBTOTAL(9,D156:D161)</f>
        <v>713.66</v>
      </c>
      <c r="E155" s="44">
        <f>SUBTOTAL(9,E156:E161)</f>
        <v>943</v>
      </c>
      <c r="F155" s="69">
        <f>IF(C155&lt;&gt;0,D155/C155,"-")</f>
        <v>1.3900933013888077</v>
      </c>
      <c r="G155" s="69">
        <f>IF(E155&lt;&gt;0,D155/E155,"-")</f>
        <v>0.756797454931071</v>
      </c>
    </row>
    <row r="156" spans="1:7" ht="22.5" customHeight="1" hidden="1">
      <c r="A156" s="117"/>
      <c r="B156" s="1"/>
      <c r="C156" s="6"/>
      <c r="D156" s="128"/>
      <c r="E156" s="128"/>
      <c r="F156" s="131"/>
      <c r="G156" s="131"/>
    </row>
    <row r="157" spans="1:7" ht="409.5" customHeight="1" hidden="1">
      <c r="A157" s="132" t="s">
        <v>21</v>
      </c>
      <c r="B157" s="133" t="s">
        <v>97</v>
      </c>
      <c r="C157" s="128">
        <f>SUBTOTAL(9,C158:C160)</f>
        <v>513.39</v>
      </c>
      <c r="D157" s="128">
        <f>SUBTOTAL(9,D158:D160)</f>
        <v>713.66</v>
      </c>
      <c r="E157" s="128">
        <f>SUBTOTAL(9,E158:E160)</f>
        <v>943</v>
      </c>
      <c r="F157" s="131">
        <f>IF(C157&lt;&gt;0,D157/C157,"-")</f>
        <v>1.3900933013888077</v>
      </c>
      <c r="G157" s="131">
        <f>IF(E157&lt;&gt;0,D157/E157,"-")</f>
        <v>0.756797454931071</v>
      </c>
    </row>
    <row r="158" spans="1:7" ht="30" customHeight="1" hidden="1">
      <c r="A158" s="117"/>
      <c r="B158" s="1"/>
      <c r="C158" s="6"/>
      <c r="D158" s="35"/>
      <c r="E158" s="36"/>
      <c r="F158" s="71"/>
      <c r="G158" s="71"/>
    </row>
    <row r="159" spans="1:7" ht="15" customHeight="1">
      <c r="A159" s="23" t="s">
        <v>61</v>
      </c>
      <c r="B159" s="108" t="s">
        <v>117</v>
      </c>
      <c r="C159" s="3">
        <v>513.39</v>
      </c>
      <c r="D159" s="3">
        <v>713.66</v>
      </c>
      <c r="E159" s="3">
        <v>943</v>
      </c>
      <c r="F159" s="61">
        <f>IF(C159&lt;&gt;0,0/C159,"-")</f>
        <v>0</v>
      </c>
      <c r="G159" s="61">
        <f>IF(E159&lt;&gt;0,D159/E159,"-")</f>
        <v>0.756797454931071</v>
      </c>
    </row>
    <row r="160" spans="1:7" ht="15" hidden="1">
      <c r="A160" s="1"/>
      <c r="B160" s="1"/>
      <c r="C160" s="6"/>
      <c r="D160" s="3"/>
      <c r="E160" s="3"/>
      <c r="F160" s="61"/>
      <c r="G160" s="61"/>
    </row>
    <row r="161" spans="1:7" ht="15" hidden="1">
      <c r="A161" s="1"/>
      <c r="B161" s="1"/>
      <c r="C161" s="6"/>
      <c r="D161" s="6"/>
      <c r="E161" s="36"/>
      <c r="F161" s="71"/>
      <c r="G161" s="71"/>
    </row>
    <row r="162" spans="1:7" ht="19.5" customHeight="1" hidden="1">
      <c r="A162" s="1"/>
      <c r="B162" s="1"/>
      <c r="C162" s="6"/>
      <c r="D162" s="6"/>
      <c r="E162" s="36"/>
      <c r="F162" s="71"/>
      <c r="G162" s="71"/>
    </row>
    <row r="163" spans="1:7" ht="19.5" customHeight="1" hidden="1">
      <c r="A163" s="1"/>
      <c r="B163" s="1"/>
      <c r="C163" s="6"/>
      <c r="D163" s="6"/>
      <c r="E163" s="36"/>
      <c r="F163" s="71"/>
      <c r="G163" s="71"/>
    </row>
    <row r="164" spans="1:7" ht="18" customHeight="1">
      <c r="A164" s="123" t="s">
        <v>176</v>
      </c>
      <c r="B164" s="124" t="s">
        <v>177</v>
      </c>
      <c r="C164" s="47">
        <f>SUBTOTAL(9,C165:C212)</f>
        <v>52841.5</v>
      </c>
      <c r="D164" s="47">
        <f>D168+D198</f>
        <v>55058.20999999999</v>
      </c>
      <c r="E164" s="47">
        <f>SUBTOTAL(9,E165:E212)</f>
        <v>661595</v>
      </c>
      <c r="F164" s="67">
        <f>IF(C164&lt;&gt;0,D164/C164,"-")</f>
        <v>1.0419501717400148</v>
      </c>
      <c r="G164" s="67">
        <f>IF(E164&lt;&gt;0,D164/E164,"-")</f>
        <v>0.08322041430180094</v>
      </c>
    </row>
    <row r="165" spans="1:7" ht="30" customHeight="1" hidden="1">
      <c r="A165" s="117"/>
      <c r="B165" s="1"/>
      <c r="C165" s="6"/>
      <c r="D165" s="125"/>
      <c r="E165" s="36"/>
      <c r="F165" s="71"/>
      <c r="G165" s="71"/>
    </row>
    <row r="166" spans="1:7" ht="18" customHeight="1">
      <c r="A166" s="126" t="s">
        <v>0</v>
      </c>
      <c r="B166" s="127" t="s">
        <v>88</v>
      </c>
      <c r="C166" s="48">
        <f>SUBTOTAL(9,C167:C197)</f>
        <v>39080.9</v>
      </c>
      <c r="D166" s="48">
        <f>SUBTOTAL(9,D167:D197)</f>
        <v>47577.20999999999</v>
      </c>
      <c r="E166" s="48">
        <f>SUBTOTAL(9,E167:E197)</f>
        <v>382585</v>
      </c>
      <c r="F166" s="68">
        <f>IF(C166&lt;&gt;0,D166/C166,"-")</f>
        <v>1.2174031304294424</v>
      </c>
      <c r="G166" s="68">
        <f>IF(E166&lt;&gt;0,D166/E166,"-")</f>
        <v>0.12435722780558567</v>
      </c>
    </row>
    <row r="167" spans="1:7" ht="30" customHeight="1" hidden="1">
      <c r="A167" s="117"/>
      <c r="B167" s="1"/>
      <c r="C167" s="6"/>
      <c r="D167" s="128"/>
      <c r="E167" s="36"/>
      <c r="F167" s="71"/>
      <c r="G167" s="71"/>
    </row>
    <row r="168" spans="1:7" ht="18" customHeight="1">
      <c r="A168" s="129" t="s">
        <v>4</v>
      </c>
      <c r="B168" s="130" t="s">
        <v>90</v>
      </c>
      <c r="C168" s="44">
        <f>SUBTOTAL(9,C169:C196)</f>
        <v>39080.9</v>
      </c>
      <c r="D168" s="44">
        <f>SUBTOTAL(9,D169:D196)</f>
        <v>47577.20999999999</v>
      </c>
      <c r="E168" s="44">
        <f>SUBTOTAL(9,E169:E196)</f>
        <v>382585</v>
      </c>
      <c r="F168" s="69">
        <f>IF(C168&lt;&gt;0,D168/C168,"-")</f>
        <v>1.2174031304294424</v>
      </c>
      <c r="G168" s="69">
        <f>IF(E168&lt;&gt;0,D168/E168,"-")</f>
        <v>0.12435722780558567</v>
      </c>
    </row>
    <row r="169" spans="1:7" ht="22.5" customHeight="1" hidden="1">
      <c r="A169" s="117"/>
      <c r="B169" s="1"/>
      <c r="C169" s="6"/>
      <c r="D169" s="128"/>
      <c r="E169" s="128"/>
      <c r="F169" s="131"/>
      <c r="G169" s="131"/>
    </row>
    <row r="170" spans="1:7" ht="409.5" customHeight="1" hidden="1">
      <c r="A170" s="132" t="s">
        <v>16</v>
      </c>
      <c r="B170" s="133" t="s">
        <v>126</v>
      </c>
      <c r="C170" s="128">
        <f>SUBTOTAL(9,C171:C174)</f>
        <v>0</v>
      </c>
      <c r="D170" s="128">
        <f>SUBTOTAL(9,D171:D174)</f>
        <v>6277.41</v>
      </c>
      <c r="E170" s="128">
        <f>SUBTOTAL(9,E171:E174)</f>
        <v>8300</v>
      </c>
      <c r="F170" s="131" t="str">
        <f>IF(C170&lt;&gt;0,D170/C170,"-")</f>
        <v>-</v>
      </c>
      <c r="G170" s="131">
        <f>IF(E170&lt;&gt;0,D170/E170,"-")</f>
        <v>0.7563144578313253</v>
      </c>
    </row>
    <row r="171" spans="1:7" ht="30" customHeight="1" hidden="1">
      <c r="A171" s="117"/>
      <c r="B171" s="1"/>
      <c r="C171" s="6"/>
      <c r="D171" s="35"/>
      <c r="E171" s="36"/>
      <c r="F171" s="71"/>
      <c r="G171" s="71"/>
    </row>
    <row r="172" spans="1:7" ht="15" customHeight="1">
      <c r="A172" s="23" t="s">
        <v>36</v>
      </c>
      <c r="B172" s="108" t="s">
        <v>112</v>
      </c>
      <c r="C172" s="3">
        <v>0</v>
      </c>
      <c r="D172" s="3">
        <v>2145.01</v>
      </c>
      <c r="E172" s="3">
        <v>4300</v>
      </c>
      <c r="F172" s="61" t="str">
        <f>IF(C172&lt;&gt;0,0/C172,"-")</f>
        <v>-</v>
      </c>
      <c r="G172" s="61">
        <f>IF(E172&lt;&gt;0,D172/E172,"-")</f>
        <v>0.49883953488372096</v>
      </c>
    </row>
    <row r="173" spans="1:7" ht="15" customHeight="1">
      <c r="A173" s="23" t="s">
        <v>38</v>
      </c>
      <c r="B173" s="108" t="s">
        <v>130</v>
      </c>
      <c r="C173" s="3">
        <v>0</v>
      </c>
      <c r="D173" s="3">
        <v>4132.4</v>
      </c>
      <c r="E173" s="3">
        <v>4000</v>
      </c>
      <c r="F173" s="61" t="str">
        <f>IF(C173&lt;&gt;0,0/C173,"-")</f>
        <v>-</v>
      </c>
      <c r="G173" s="61">
        <f>IF(E173&lt;&gt;0,D173/E173,"-")</f>
        <v>1.0331</v>
      </c>
    </row>
    <row r="174" spans="1:7" ht="15" hidden="1">
      <c r="A174" s="1"/>
      <c r="B174" s="1"/>
      <c r="C174" s="6"/>
      <c r="D174" s="3"/>
      <c r="E174" s="3"/>
      <c r="F174" s="61"/>
      <c r="G174" s="61"/>
    </row>
    <row r="175" spans="1:7" ht="409.5" customHeight="1" hidden="1">
      <c r="A175" s="132" t="s">
        <v>17</v>
      </c>
      <c r="B175" s="133" t="s">
        <v>106</v>
      </c>
      <c r="C175" s="128">
        <f>SUBTOTAL(9,C176:C178)</f>
        <v>0</v>
      </c>
      <c r="D175" s="128">
        <f>SUBTOTAL(9,D176:D178)</f>
        <v>6311.74</v>
      </c>
      <c r="E175" s="128">
        <f>SUBTOTAL(9,E176:E178)</f>
        <v>16728</v>
      </c>
      <c r="F175" s="131" t="str">
        <f>IF(C175&lt;&gt;0,D175/C175,"-")</f>
        <v>-</v>
      </c>
      <c r="G175" s="131">
        <f>IF(E175&lt;&gt;0,D175/E175,"-")</f>
        <v>0.3773158775705404</v>
      </c>
    </row>
    <row r="176" spans="1:7" ht="30" customHeight="1" hidden="1">
      <c r="A176" s="117"/>
      <c r="B176" s="1"/>
      <c r="C176" s="6"/>
      <c r="D176" s="35"/>
      <c r="E176" s="36"/>
      <c r="F176" s="71"/>
      <c r="G176" s="71"/>
    </row>
    <row r="177" spans="1:7" ht="15" customHeight="1">
      <c r="A177" s="23" t="s">
        <v>43</v>
      </c>
      <c r="B177" s="108" t="s">
        <v>146</v>
      </c>
      <c r="C177" s="3">
        <v>0</v>
      </c>
      <c r="D177" s="3">
        <v>6311.74</v>
      </c>
      <c r="E177" s="3">
        <v>16728</v>
      </c>
      <c r="F177" s="61" t="str">
        <f>IF(C177&lt;&gt;0,0/C177,"-")</f>
        <v>-</v>
      </c>
      <c r="G177" s="61">
        <f>IF(E177&lt;&gt;0,D177/E177,"-")</f>
        <v>0.3773158775705404</v>
      </c>
    </row>
    <row r="178" spans="1:7" ht="15" hidden="1">
      <c r="A178" s="1"/>
      <c r="B178" s="1"/>
      <c r="C178" s="6"/>
      <c r="D178" s="3"/>
      <c r="E178" s="3"/>
      <c r="F178" s="61"/>
      <c r="G178" s="61"/>
    </row>
    <row r="179" spans="1:7" ht="409.5" customHeight="1" hidden="1">
      <c r="A179" s="132" t="s">
        <v>18</v>
      </c>
      <c r="B179" s="133" t="s">
        <v>84</v>
      </c>
      <c r="C179" s="128">
        <f>SUBTOTAL(9,C180:C187)</f>
        <v>39080.9</v>
      </c>
      <c r="D179" s="128">
        <f>SUBTOTAL(9,D180:D187)</f>
        <v>32153.339999999997</v>
      </c>
      <c r="E179" s="128">
        <f>SUBTOTAL(9,E180:E187)</f>
        <v>352596</v>
      </c>
      <c r="F179" s="131">
        <f>IF(C179&lt;&gt;0,D179/C179,"-")</f>
        <v>0.82273796151061</v>
      </c>
      <c r="G179" s="131">
        <f>IF(E179&lt;&gt;0,D179/E179,"-")</f>
        <v>0.09119031412721641</v>
      </c>
    </row>
    <row r="180" spans="1:7" ht="30" customHeight="1" hidden="1">
      <c r="A180" s="117"/>
      <c r="B180" s="1"/>
      <c r="C180" s="6"/>
      <c r="D180" s="35"/>
      <c r="E180" s="36"/>
      <c r="F180" s="71"/>
      <c r="G180" s="71"/>
    </row>
    <row r="181" spans="1:7" ht="15" customHeight="1">
      <c r="A181" s="23" t="s">
        <v>46</v>
      </c>
      <c r="B181" s="108" t="s">
        <v>131</v>
      </c>
      <c r="C181" s="3">
        <v>0</v>
      </c>
      <c r="D181" s="3">
        <v>250</v>
      </c>
      <c r="E181" s="3">
        <v>1590</v>
      </c>
      <c r="F181" s="61" t="str">
        <f aca="true" t="shared" si="2" ref="F181:F186">IF(C181&lt;&gt;0,0/C181,"-")</f>
        <v>-</v>
      </c>
      <c r="G181" s="61">
        <f aca="true" t="shared" si="3" ref="G181:G186">IF(E181&lt;&gt;0,D181/E181,"-")</f>
        <v>0.15723270440251572</v>
      </c>
    </row>
    <row r="182" spans="1:7" ht="15" customHeight="1">
      <c r="A182" s="23" t="s">
        <v>47</v>
      </c>
      <c r="B182" s="108" t="s">
        <v>136</v>
      </c>
      <c r="C182" s="3">
        <v>39080.9</v>
      </c>
      <c r="D182" s="3">
        <v>184.13</v>
      </c>
      <c r="E182" s="3">
        <v>128978</v>
      </c>
      <c r="F182" s="61">
        <f t="shared" si="2"/>
        <v>0</v>
      </c>
      <c r="G182" s="61">
        <f t="shared" si="3"/>
        <v>0.0014276078090837197</v>
      </c>
    </row>
    <row r="183" spans="1:7" ht="15" customHeight="1">
      <c r="A183" s="23" t="s">
        <v>48</v>
      </c>
      <c r="B183" s="108" t="s">
        <v>129</v>
      </c>
      <c r="C183" s="3">
        <v>0</v>
      </c>
      <c r="D183" s="3">
        <v>5643.36</v>
      </c>
      <c r="E183" s="3">
        <v>10000</v>
      </c>
      <c r="F183" s="61" t="str">
        <f t="shared" si="2"/>
        <v>-</v>
      </c>
      <c r="G183" s="61">
        <f t="shared" si="3"/>
        <v>0.564336</v>
      </c>
    </row>
    <row r="184" spans="1:7" ht="15" customHeight="1">
      <c r="A184" s="23" t="s">
        <v>51</v>
      </c>
      <c r="B184" s="108" t="s">
        <v>103</v>
      </c>
      <c r="C184" s="3">
        <v>0</v>
      </c>
      <c r="D184" s="3">
        <v>9235.18</v>
      </c>
      <c r="E184" s="3">
        <v>135119</v>
      </c>
      <c r="F184" s="61" t="str">
        <f t="shared" si="2"/>
        <v>-</v>
      </c>
      <c r="G184" s="61">
        <f t="shared" si="3"/>
        <v>0.06834849281004152</v>
      </c>
    </row>
    <row r="185" spans="1:7" ht="15" customHeight="1">
      <c r="A185" s="23" t="s">
        <v>52</v>
      </c>
      <c r="B185" s="108" t="s">
        <v>107</v>
      </c>
      <c r="C185" s="3">
        <v>0</v>
      </c>
      <c r="D185" s="3">
        <v>3000</v>
      </c>
      <c r="E185" s="3">
        <v>33100</v>
      </c>
      <c r="F185" s="61" t="str">
        <f t="shared" si="2"/>
        <v>-</v>
      </c>
      <c r="G185" s="61">
        <f t="shared" si="3"/>
        <v>0.09063444108761329</v>
      </c>
    </row>
    <row r="186" spans="1:7" ht="15" customHeight="1">
      <c r="A186" s="23" t="s">
        <v>53</v>
      </c>
      <c r="B186" s="108" t="s">
        <v>79</v>
      </c>
      <c r="C186" s="3">
        <v>0</v>
      </c>
      <c r="D186" s="3">
        <v>13840.67</v>
      </c>
      <c r="E186" s="3">
        <v>43809</v>
      </c>
      <c r="F186" s="61" t="str">
        <f t="shared" si="2"/>
        <v>-</v>
      </c>
      <c r="G186" s="61">
        <f t="shared" si="3"/>
        <v>0.3159321144057157</v>
      </c>
    </row>
    <row r="187" spans="1:7" ht="15" hidden="1">
      <c r="A187" s="1"/>
      <c r="B187" s="1"/>
      <c r="C187" s="6"/>
      <c r="D187" s="3"/>
      <c r="E187" s="3"/>
      <c r="F187" s="61"/>
      <c r="G187" s="61"/>
    </row>
    <row r="188" spans="1:7" ht="409.5" customHeight="1" hidden="1">
      <c r="A188" s="132" t="s">
        <v>19</v>
      </c>
      <c r="B188" s="133" t="s">
        <v>137</v>
      </c>
      <c r="C188" s="128">
        <f>SUBTOTAL(9,C189:C191)</f>
        <v>0</v>
      </c>
      <c r="D188" s="128">
        <f>SUBTOTAL(9,D189:D191)</f>
        <v>940.7</v>
      </c>
      <c r="E188" s="128">
        <f>SUBTOTAL(9,E189:E191)</f>
        <v>3961</v>
      </c>
      <c r="F188" s="131" t="str">
        <f>IF(C188&lt;&gt;0,D188/C188,"-")</f>
        <v>-</v>
      </c>
      <c r="G188" s="131">
        <f>IF(E188&lt;&gt;0,D188/E188,"-")</f>
        <v>0.23749053269376422</v>
      </c>
    </row>
    <row r="189" spans="1:7" ht="30" customHeight="1" hidden="1">
      <c r="A189" s="117"/>
      <c r="B189" s="1"/>
      <c r="C189" s="6"/>
      <c r="D189" s="35"/>
      <c r="E189" s="36"/>
      <c r="F189" s="71"/>
      <c r="G189" s="71"/>
    </row>
    <row r="190" spans="1:7" ht="15" customHeight="1">
      <c r="A190" s="23" t="s">
        <v>54</v>
      </c>
      <c r="B190" s="108" t="s">
        <v>137</v>
      </c>
      <c r="C190" s="3">
        <v>0</v>
      </c>
      <c r="D190" s="3">
        <v>940.7</v>
      </c>
      <c r="E190" s="3">
        <v>3961</v>
      </c>
      <c r="F190" s="61" t="str">
        <f>IF(C190&lt;&gt;0,0/C190,"-")</f>
        <v>-</v>
      </c>
      <c r="G190" s="61">
        <f>IF(E190&lt;&gt;0,D190/E190,"-")</f>
        <v>0.23749053269376422</v>
      </c>
    </row>
    <row r="191" spans="1:7" ht="15" hidden="1">
      <c r="A191" s="1"/>
      <c r="B191" s="1"/>
      <c r="C191" s="6"/>
      <c r="D191" s="3"/>
      <c r="E191" s="3"/>
      <c r="F191" s="61"/>
      <c r="G191" s="61"/>
    </row>
    <row r="192" spans="1:7" ht="409.5" customHeight="1" hidden="1">
      <c r="A192" s="132" t="s">
        <v>20</v>
      </c>
      <c r="B192" s="133" t="s">
        <v>113</v>
      </c>
      <c r="C192" s="128">
        <f>SUBTOTAL(9,C193:C195)</f>
        <v>0</v>
      </c>
      <c r="D192" s="128">
        <f>SUBTOTAL(9,D193:D195)</f>
        <v>1894.02</v>
      </c>
      <c r="E192" s="128">
        <f>SUBTOTAL(9,E193:E195)</f>
        <v>1000</v>
      </c>
      <c r="F192" s="131" t="str">
        <f>IF(C192&lt;&gt;0,D192/C192,"-")</f>
        <v>-</v>
      </c>
      <c r="G192" s="131">
        <f>IF(E192&lt;&gt;0,D192/E192,"-")</f>
        <v>1.89402</v>
      </c>
    </row>
    <row r="193" spans="1:7" ht="30" customHeight="1" hidden="1">
      <c r="A193" s="117"/>
      <c r="B193" s="1"/>
      <c r="C193" s="6"/>
      <c r="D193" s="35"/>
      <c r="E193" s="36"/>
      <c r="F193" s="71"/>
      <c r="G193" s="71"/>
    </row>
    <row r="194" spans="1:7" ht="15" customHeight="1">
      <c r="A194" s="23" t="s">
        <v>56</v>
      </c>
      <c r="B194" s="108" t="s">
        <v>85</v>
      </c>
      <c r="C194" s="3">
        <v>0</v>
      </c>
      <c r="D194" s="3">
        <v>1894.02</v>
      </c>
      <c r="E194" s="3">
        <v>1000</v>
      </c>
      <c r="F194" s="61" t="str">
        <f>IF(C194&lt;&gt;0,0/C194,"-")</f>
        <v>-</v>
      </c>
      <c r="G194" s="61">
        <f>IF(E194&lt;&gt;0,D194/E194,"-")</f>
        <v>1.89402</v>
      </c>
    </row>
    <row r="195" spans="1:7" ht="15" hidden="1">
      <c r="A195" s="1"/>
      <c r="B195" s="1"/>
      <c r="C195" s="6"/>
      <c r="D195" s="3"/>
      <c r="E195" s="3"/>
      <c r="F195" s="61"/>
      <c r="G195" s="61"/>
    </row>
    <row r="196" spans="1:7" ht="15" hidden="1">
      <c r="A196" s="1"/>
      <c r="B196" s="1"/>
      <c r="C196" s="6"/>
      <c r="D196" s="6"/>
      <c r="E196" s="36"/>
      <c r="F196" s="71"/>
      <c r="G196" s="71"/>
    </row>
    <row r="197" spans="1:7" ht="19.5" customHeight="1" hidden="1">
      <c r="A197" s="1"/>
      <c r="B197" s="1"/>
      <c r="C197" s="6"/>
      <c r="D197" s="6"/>
      <c r="E197" s="36"/>
      <c r="F197" s="71"/>
      <c r="G197" s="71"/>
    </row>
    <row r="198" spans="1:7" ht="18" customHeight="1">
      <c r="A198" s="126" t="s">
        <v>1</v>
      </c>
      <c r="B198" s="127" t="s">
        <v>115</v>
      </c>
      <c r="C198" s="48">
        <f>SUBTOTAL(9,C199:C211)</f>
        <v>13760.6</v>
      </c>
      <c r="D198" s="48">
        <f>SUBTOTAL(9,D199:D215)</f>
        <v>7481</v>
      </c>
      <c r="E198" s="48">
        <f>SUBTOTAL(9,E199:E211)</f>
        <v>279010</v>
      </c>
      <c r="F198" s="68">
        <f>IF(C198&lt;&gt;0,D198/C198,"-")</f>
        <v>0.5436536197549525</v>
      </c>
      <c r="G198" s="68">
        <f>IF(E198&lt;&gt;0,D198/E198,"-")</f>
        <v>0.026812659044478694</v>
      </c>
    </row>
    <row r="199" spans="1:7" ht="30" customHeight="1" hidden="1">
      <c r="A199" s="117"/>
      <c r="B199" s="1"/>
      <c r="C199" s="6"/>
      <c r="D199" s="128"/>
      <c r="E199" s="36"/>
      <c r="F199" s="71"/>
      <c r="G199" s="71"/>
    </row>
    <row r="200" spans="1:7" ht="18" customHeight="1">
      <c r="A200" s="129" t="s">
        <v>7</v>
      </c>
      <c r="B200" s="130" t="s">
        <v>121</v>
      </c>
      <c r="C200" s="44">
        <f>SUBTOTAL(9,C201:C210)</f>
        <v>13760.6</v>
      </c>
      <c r="D200" s="44">
        <f>SUBTOTAL(9,D201:D215)</f>
        <v>7481</v>
      </c>
      <c r="E200" s="44">
        <f>SUBTOTAL(9,E201:E210)</f>
        <v>279010</v>
      </c>
      <c r="F200" s="69">
        <f>IF(C200&lt;&gt;0,D200/C200,"-")</f>
        <v>0.5436536197549525</v>
      </c>
      <c r="G200" s="69">
        <f>IF(E200&lt;&gt;0,D200/E200,"-")</f>
        <v>0.026812659044478694</v>
      </c>
    </row>
    <row r="201" spans="1:7" ht="22.5" customHeight="1" hidden="1">
      <c r="A201" s="117"/>
      <c r="B201" s="1"/>
      <c r="C201" s="6"/>
      <c r="D201" s="128"/>
      <c r="E201" s="128"/>
      <c r="F201" s="131"/>
      <c r="G201" s="131"/>
    </row>
    <row r="202" spans="1:7" ht="409.5" customHeight="1" hidden="1">
      <c r="A202" s="132" t="s">
        <v>23</v>
      </c>
      <c r="B202" s="133" t="s">
        <v>114</v>
      </c>
      <c r="C202" s="128">
        <f>SUBTOTAL(9,C203:C205)</f>
        <v>0</v>
      </c>
      <c r="D202" s="128">
        <f>SUBTOTAL(9,D203:D205)</f>
        <v>0</v>
      </c>
      <c r="E202" s="128">
        <f>SUBTOTAL(9,E203:E205)</f>
        <v>275000</v>
      </c>
      <c r="F202" s="131" t="str">
        <f>IF(C202&lt;&gt;0,D202/C202,"-")</f>
        <v>-</v>
      </c>
      <c r="G202" s="131">
        <f>IF(E202&lt;&gt;0,D202/E202,"-")</f>
        <v>0</v>
      </c>
    </row>
    <row r="203" spans="1:7" ht="30" customHeight="1" hidden="1">
      <c r="A203" s="117"/>
      <c r="B203" s="1"/>
      <c r="C203" s="6"/>
      <c r="D203" s="35"/>
      <c r="E203" s="36"/>
      <c r="F203" s="71"/>
      <c r="G203" s="71"/>
    </row>
    <row r="204" spans="1:7" ht="15" customHeight="1">
      <c r="A204" s="23" t="s">
        <v>64</v>
      </c>
      <c r="B204" s="108" t="s">
        <v>123</v>
      </c>
      <c r="C204" s="3">
        <v>0</v>
      </c>
      <c r="D204" s="3">
        <v>0</v>
      </c>
      <c r="E204" s="3">
        <v>275000</v>
      </c>
      <c r="F204" s="61" t="str">
        <f>IF(C204&lt;&gt;0,0/C204,"-")</f>
        <v>-</v>
      </c>
      <c r="G204" s="61">
        <f>IF(E204&lt;&gt;0,D204/E204,"-")</f>
        <v>0</v>
      </c>
    </row>
    <row r="205" spans="1:7" ht="15" hidden="1">
      <c r="A205" s="1"/>
      <c r="B205" s="1"/>
      <c r="C205" s="6"/>
      <c r="D205" s="3"/>
      <c r="E205" s="3"/>
      <c r="F205" s="61"/>
      <c r="G205" s="61"/>
    </row>
    <row r="206" spans="1:7" ht="409.5" customHeight="1" hidden="1">
      <c r="A206" s="132" t="s">
        <v>24</v>
      </c>
      <c r="B206" s="133" t="s">
        <v>93</v>
      </c>
      <c r="C206" s="128">
        <f>SUBTOTAL(9,C207:C209)</f>
        <v>13760.6</v>
      </c>
      <c r="D206" s="128">
        <f>SUBTOTAL(9,D207:D209)</f>
        <v>4010</v>
      </c>
      <c r="E206" s="128">
        <f>SUBTOTAL(9,E207:E209)</f>
        <v>4010</v>
      </c>
      <c r="F206" s="131">
        <f>IF(C206&lt;&gt;0,D206/C206,"-")</f>
        <v>0.2914117116986178</v>
      </c>
      <c r="G206" s="131">
        <f>IF(E206&lt;&gt;0,D206/E206,"-")</f>
        <v>1</v>
      </c>
    </row>
    <row r="207" spans="1:7" ht="30" customHeight="1" hidden="1">
      <c r="A207" s="117"/>
      <c r="B207" s="1"/>
      <c r="C207" s="6"/>
      <c r="D207" s="35"/>
      <c r="E207" s="36"/>
      <c r="F207" s="71"/>
      <c r="G207" s="71"/>
    </row>
    <row r="208" spans="1:7" ht="15" customHeight="1">
      <c r="A208" s="23">
        <v>4221</v>
      </c>
      <c r="B208" s="108" t="s">
        <v>246</v>
      </c>
      <c r="C208" s="3">
        <v>13760.6</v>
      </c>
      <c r="D208" s="3">
        <v>4010</v>
      </c>
      <c r="E208" s="3">
        <v>4010</v>
      </c>
      <c r="F208" s="61">
        <f>IF(C208&lt;&gt;0,0/C208,"-")</f>
        <v>0</v>
      </c>
      <c r="G208" s="61">
        <f>IF(E208&lt;&gt;0,D208/E208,"-")</f>
        <v>1</v>
      </c>
    </row>
    <row r="209" spans="1:7" ht="15" hidden="1">
      <c r="A209" s="1"/>
      <c r="B209" s="1"/>
      <c r="C209" s="6"/>
      <c r="D209" s="3"/>
      <c r="E209" s="3"/>
      <c r="F209" s="61"/>
      <c r="G209" s="61"/>
    </row>
    <row r="210" spans="1:7" ht="15" hidden="1">
      <c r="A210" s="1"/>
      <c r="B210" s="1"/>
      <c r="C210" s="6"/>
      <c r="D210" s="6"/>
      <c r="E210" s="36"/>
      <c r="F210" s="71"/>
      <c r="G210" s="71"/>
    </row>
    <row r="211" spans="1:7" ht="19.5" customHeight="1" hidden="1">
      <c r="A211" s="1"/>
      <c r="B211" s="1"/>
      <c r="C211" s="6"/>
      <c r="D211" s="6"/>
      <c r="E211" s="36"/>
      <c r="F211" s="71"/>
      <c r="G211" s="71"/>
    </row>
    <row r="212" spans="1:7" ht="19.5" customHeight="1" hidden="1">
      <c r="A212" s="1"/>
      <c r="B212" s="1"/>
      <c r="C212" s="6"/>
      <c r="D212" s="6"/>
      <c r="E212" s="36"/>
      <c r="F212" s="71"/>
      <c r="G212" s="71"/>
    </row>
    <row r="213" spans="1:7" ht="19.5" customHeight="1" hidden="1">
      <c r="A213" s="1"/>
      <c r="B213" s="1"/>
      <c r="C213" s="6"/>
      <c r="D213" s="6"/>
      <c r="E213" s="36"/>
      <c r="F213" s="71"/>
      <c r="G213" s="71"/>
    </row>
    <row r="214" spans="1:7" ht="19.5" customHeight="1" hidden="1">
      <c r="A214" s="1"/>
      <c r="B214" s="1"/>
      <c r="C214" s="6"/>
      <c r="D214" s="6"/>
      <c r="E214" s="36"/>
      <c r="F214" s="71"/>
      <c r="G214" s="71"/>
    </row>
    <row r="215" spans="1:7" ht="15.75" customHeight="1">
      <c r="A215" s="23">
        <v>4227</v>
      </c>
      <c r="B215" s="108" t="s">
        <v>247</v>
      </c>
      <c r="C215" s="3">
        <v>0</v>
      </c>
      <c r="D215" s="3">
        <v>3471</v>
      </c>
      <c r="E215" s="109">
        <v>0</v>
      </c>
      <c r="F215" s="134">
        <v>0</v>
      </c>
      <c r="G215" s="134">
        <v>0</v>
      </c>
    </row>
    <row r="216" spans="1:7" s="31" customFormat="1" ht="18" customHeight="1">
      <c r="A216" s="102" t="s">
        <v>3</v>
      </c>
      <c r="B216" s="119" t="s">
        <v>167</v>
      </c>
      <c r="C216" s="40">
        <f>SUBTOTAL(9,C217:C235)</f>
        <v>0</v>
      </c>
      <c r="D216" s="40">
        <f>D218</f>
        <v>162508.43</v>
      </c>
      <c r="E216" s="40">
        <f>SUBTOTAL(9,E217:E235)</f>
        <v>176975.33</v>
      </c>
      <c r="F216" s="65" t="str">
        <f>IF(C216&lt;&gt;0,D216/C216,"-")</f>
        <v>-</v>
      </c>
      <c r="G216" s="65">
        <f>IF(E216&lt;&gt;0,D216/E216,"-")</f>
        <v>0.9182547081562159</v>
      </c>
    </row>
    <row r="217" spans="1:7" ht="30" customHeight="1" hidden="1">
      <c r="A217" s="117"/>
      <c r="B217" s="1"/>
      <c r="C217" s="6"/>
      <c r="D217" s="49"/>
      <c r="E217" s="36"/>
      <c r="F217" s="71"/>
      <c r="G217" s="71"/>
    </row>
    <row r="218" spans="1:7" ht="18" customHeight="1">
      <c r="A218" s="120"/>
      <c r="B218" s="121"/>
      <c r="C218" s="43">
        <f>SUBTOTAL(9,C219:C234)</f>
        <v>0</v>
      </c>
      <c r="D218" s="43">
        <f>D220</f>
        <v>162508.43</v>
      </c>
      <c r="E218" s="43">
        <f>SUBTOTAL(9,E219:E234)</f>
        <v>176975.33</v>
      </c>
      <c r="F218" s="66" t="str">
        <f>IF(C218&lt;&gt;0,D218/C218,"-")</f>
        <v>-</v>
      </c>
      <c r="G218" s="66">
        <f>IF(E218&lt;&gt;0,D218/E218,"-")</f>
        <v>0.9182547081562159</v>
      </c>
    </row>
    <row r="219" spans="1:7" ht="30" customHeight="1" hidden="1">
      <c r="A219" s="117"/>
      <c r="B219" s="1"/>
      <c r="C219" s="6"/>
      <c r="D219" s="122"/>
      <c r="E219" s="36"/>
      <c r="F219" s="71"/>
      <c r="G219" s="71"/>
    </row>
    <row r="220" spans="1:7" ht="18" customHeight="1">
      <c r="A220" s="123" t="s">
        <v>173</v>
      </c>
      <c r="B220" s="124" t="s">
        <v>174</v>
      </c>
      <c r="C220" s="47">
        <f>SUBTOTAL(9,C221:C233)</f>
        <v>0</v>
      </c>
      <c r="D220" s="47">
        <f>D222</f>
        <v>162508.43</v>
      </c>
      <c r="E220" s="47">
        <f>SUBTOTAL(9,E221:E233)</f>
        <v>176975.33</v>
      </c>
      <c r="F220" s="67" t="str">
        <f>IF(C220&lt;&gt;0,D220/C220,"-")</f>
        <v>-</v>
      </c>
      <c r="G220" s="67">
        <f>IF(E220&lt;&gt;0,D220/E220,"-")</f>
        <v>0.9182547081562159</v>
      </c>
    </row>
    <row r="221" spans="1:7" ht="30" customHeight="1" hidden="1">
      <c r="A221" s="117"/>
      <c r="B221" s="1"/>
      <c r="C221" s="6"/>
      <c r="D221" s="125"/>
      <c r="E221" s="36"/>
      <c r="F221" s="71"/>
      <c r="G221" s="71"/>
    </row>
    <row r="222" spans="1:7" ht="18" customHeight="1">
      <c r="A222" s="126" t="s">
        <v>1</v>
      </c>
      <c r="B222" s="127" t="s">
        <v>115</v>
      </c>
      <c r="C222" s="48">
        <f>SUBTOTAL(9,C223:C232)</f>
        <v>0</v>
      </c>
      <c r="D222" s="48">
        <f>D224</f>
        <v>162508.43</v>
      </c>
      <c r="E222" s="48">
        <f>SUBTOTAL(9,E223:E232)</f>
        <v>176975.33</v>
      </c>
      <c r="F222" s="68" t="str">
        <f>IF(C222&lt;&gt;0,D222/C222,"-")</f>
        <v>-</v>
      </c>
      <c r="G222" s="68">
        <f>IF(E222&lt;&gt;0,D222/E222,"-")</f>
        <v>0.9182547081562159</v>
      </c>
    </row>
    <row r="223" spans="1:7" ht="30" customHeight="1" hidden="1">
      <c r="A223" s="117"/>
      <c r="B223" s="1"/>
      <c r="C223" s="6"/>
      <c r="D223" s="128"/>
      <c r="E223" s="36"/>
      <c r="F223" s="71"/>
      <c r="G223" s="71"/>
    </row>
    <row r="224" spans="1:7" ht="15.75" customHeight="1">
      <c r="A224" s="225">
        <v>92</v>
      </c>
      <c r="B224" s="226" t="s">
        <v>243</v>
      </c>
      <c r="C224" s="227">
        <v>0</v>
      </c>
      <c r="D224" s="228">
        <v>162508.43</v>
      </c>
      <c r="E224" s="229">
        <v>0</v>
      </c>
      <c r="F224" s="230">
        <v>0</v>
      </c>
      <c r="G224" s="230">
        <v>0</v>
      </c>
    </row>
    <row r="225" spans="1:7" ht="18" customHeight="1">
      <c r="A225" s="129" t="s">
        <v>7</v>
      </c>
      <c r="B225" s="130" t="s">
        <v>121</v>
      </c>
      <c r="C225" s="44">
        <f>SUBTOTAL(9,C226:C231)</f>
        <v>0</v>
      </c>
      <c r="D225" s="44">
        <f>SUBTOTAL(9,D226:D231)</f>
        <v>162508.43</v>
      </c>
      <c r="E225" s="44">
        <f>SUBTOTAL(9,E226:E231)</f>
        <v>176975.33</v>
      </c>
      <c r="F225" s="69" t="str">
        <f>IF(C225&lt;&gt;0,D225/C225,"-")</f>
        <v>-</v>
      </c>
      <c r="G225" s="69">
        <f>IF(E225&lt;&gt;0,D225/E225,"-")</f>
        <v>0.9182547081562159</v>
      </c>
    </row>
    <row r="226" spans="1:7" ht="22.5" customHeight="1" hidden="1">
      <c r="A226" s="117"/>
      <c r="B226" s="1"/>
      <c r="C226" s="6"/>
      <c r="D226" s="128"/>
      <c r="E226" s="128"/>
      <c r="F226" s="131"/>
      <c r="G226" s="131"/>
    </row>
    <row r="227" spans="1:7" ht="409.5" customHeight="1" hidden="1">
      <c r="A227" s="132" t="s">
        <v>23</v>
      </c>
      <c r="B227" s="133" t="s">
        <v>114</v>
      </c>
      <c r="C227" s="128">
        <f>SUBTOTAL(9,C228:C230)</f>
        <v>0</v>
      </c>
      <c r="D227" s="128">
        <f>SUBTOTAL(9,D228:D230)</f>
        <v>162508.43</v>
      </c>
      <c r="E227" s="128">
        <f>SUBTOTAL(9,E228:E230)</f>
        <v>176975.33</v>
      </c>
      <c r="F227" s="131" t="str">
        <f>IF(C227&lt;&gt;0,D227/C227,"-")</f>
        <v>-</v>
      </c>
      <c r="G227" s="131">
        <f>IF(E227&lt;&gt;0,D227/E227,"-")</f>
        <v>0.9182547081562159</v>
      </c>
    </row>
    <row r="228" spans="1:7" ht="30" customHeight="1" hidden="1">
      <c r="A228" s="117"/>
      <c r="B228" s="1"/>
      <c r="C228" s="6"/>
      <c r="D228" s="35"/>
      <c r="E228" s="36"/>
      <c r="F228" s="71"/>
      <c r="G228" s="71"/>
    </row>
    <row r="229" spans="1:7" ht="15" customHeight="1">
      <c r="A229" s="23" t="s">
        <v>64</v>
      </c>
      <c r="B229" s="108" t="s">
        <v>123</v>
      </c>
      <c r="C229" s="3">
        <v>0</v>
      </c>
      <c r="D229" s="3">
        <v>162508.43</v>
      </c>
      <c r="E229" s="3">
        <v>176975.33</v>
      </c>
      <c r="F229" s="61" t="str">
        <f>IF(C229&lt;&gt;0,0/C229,"-")</f>
        <v>-</v>
      </c>
      <c r="G229" s="61">
        <f>IF(E229&lt;&gt;0,D229/E229,"-")</f>
        <v>0.9182547081562159</v>
      </c>
    </row>
    <row r="230" spans="1:7" ht="15" hidden="1">
      <c r="A230" s="1"/>
      <c r="B230" s="1"/>
      <c r="C230" s="6"/>
      <c r="D230" s="3"/>
      <c r="E230" s="3"/>
      <c r="F230" s="61"/>
      <c r="G230" s="61"/>
    </row>
    <row r="231" spans="1:7" ht="15" hidden="1">
      <c r="A231" s="1"/>
      <c r="B231" s="1"/>
      <c r="C231" s="6"/>
      <c r="D231" s="6"/>
      <c r="E231" s="36"/>
      <c r="F231" s="71"/>
      <c r="G231" s="71"/>
    </row>
    <row r="232" spans="1:7" ht="19.5" customHeight="1" hidden="1">
      <c r="A232" s="1"/>
      <c r="B232" s="1"/>
      <c r="C232" s="6"/>
      <c r="D232" s="6"/>
      <c r="E232" s="36"/>
      <c r="F232" s="71"/>
      <c r="G232" s="71"/>
    </row>
    <row r="233" spans="1:7" ht="19.5" customHeight="1" hidden="1">
      <c r="A233" s="1"/>
      <c r="B233" s="1"/>
      <c r="C233" s="6"/>
      <c r="D233" s="6"/>
      <c r="E233" s="36"/>
      <c r="F233" s="71"/>
      <c r="G233" s="71"/>
    </row>
    <row r="234" spans="1:7" ht="19.5" customHeight="1" hidden="1">
      <c r="A234" s="1"/>
      <c r="B234" s="1"/>
      <c r="C234" s="6"/>
      <c r="D234" s="6"/>
      <c r="E234" s="36"/>
      <c r="F234" s="71"/>
      <c r="G234" s="71"/>
    </row>
    <row r="235" spans="1:7" ht="19.5" customHeight="1" hidden="1">
      <c r="A235" s="1"/>
      <c r="B235" s="1"/>
      <c r="C235" s="6"/>
      <c r="D235" s="6"/>
      <c r="E235" s="36"/>
      <c r="F235" s="71"/>
      <c r="G235" s="71"/>
    </row>
    <row r="236" spans="1:7" s="31" customFormat="1" ht="18" customHeight="1">
      <c r="A236" s="102" t="s">
        <v>168</v>
      </c>
      <c r="B236" s="119" t="s">
        <v>169</v>
      </c>
      <c r="C236" s="40">
        <f>SUBTOTAL(9,C237:C340)</f>
        <v>61758.22000000001</v>
      </c>
      <c r="D236" s="40">
        <f>D238</f>
        <v>241335.22999999998</v>
      </c>
      <c r="E236" s="40">
        <f>SUBTOTAL(9,E237:E340)</f>
        <v>451480.67</v>
      </c>
      <c r="F236" s="65">
        <f>IF(C236&lt;&gt;0,D236/C236,"-")</f>
        <v>3.9077426454324615</v>
      </c>
      <c r="G236" s="65">
        <f>IF(E236&lt;&gt;0,D236/E236,"-")</f>
        <v>0.5345416670884271</v>
      </c>
    </row>
    <row r="237" spans="1:7" ht="30" customHeight="1" hidden="1">
      <c r="A237" s="117"/>
      <c r="B237" s="1"/>
      <c r="C237" s="6"/>
      <c r="D237" s="49"/>
      <c r="E237" s="36"/>
      <c r="F237" s="71"/>
      <c r="G237" s="71"/>
    </row>
    <row r="238" spans="1:7" ht="18" customHeight="1">
      <c r="A238" s="120"/>
      <c r="B238" s="121"/>
      <c r="C238" s="43">
        <f>SUBTOTAL(9,C239:C339)</f>
        <v>61758.22000000001</v>
      </c>
      <c r="D238" s="43">
        <f>D240</f>
        <v>241335.22999999998</v>
      </c>
      <c r="E238" s="43">
        <f>SUBTOTAL(9,E239:E339)</f>
        <v>451480.67</v>
      </c>
      <c r="F238" s="66">
        <f>IF(C238&lt;&gt;0,D238/C238,"-")</f>
        <v>3.9077426454324615</v>
      </c>
      <c r="G238" s="66">
        <f>IF(E238&lt;&gt;0,D238/E238,"-")</f>
        <v>0.5345416670884271</v>
      </c>
    </row>
    <row r="239" spans="1:7" ht="30" customHeight="1" hidden="1">
      <c r="A239" s="117"/>
      <c r="B239" s="1"/>
      <c r="C239" s="6"/>
      <c r="D239" s="122"/>
      <c r="E239" s="36"/>
      <c r="F239" s="71"/>
      <c r="G239" s="71"/>
    </row>
    <row r="240" spans="1:7" ht="18" customHeight="1">
      <c r="A240" s="123" t="s">
        <v>173</v>
      </c>
      <c r="B240" s="124" t="s">
        <v>174</v>
      </c>
      <c r="C240" s="47">
        <f>SUBTOTAL(9,C241:C338)</f>
        <v>61758.22000000001</v>
      </c>
      <c r="D240" s="47">
        <f>D242+D311</f>
        <v>241335.22999999998</v>
      </c>
      <c r="E240" s="47">
        <f>SUBTOTAL(9,E241:E338)</f>
        <v>451480.67</v>
      </c>
      <c r="F240" s="67">
        <f>IF(C240&lt;&gt;0,D240/C240,"-")</f>
        <v>3.9077426454324615</v>
      </c>
      <c r="G240" s="67">
        <f>IF(E240&lt;&gt;0,D240/E240,"-")</f>
        <v>0.5345416670884271</v>
      </c>
    </row>
    <row r="241" spans="1:7" ht="30" customHeight="1" hidden="1">
      <c r="A241" s="117"/>
      <c r="B241" s="1"/>
      <c r="C241" s="6"/>
      <c r="D241" s="125"/>
      <c r="E241" s="36"/>
      <c r="F241" s="71"/>
      <c r="G241" s="71"/>
    </row>
    <row r="242" spans="1:7" ht="18" customHeight="1">
      <c r="A242" s="126" t="s">
        <v>0</v>
      </c>
      <c r="B242" s="127" t="s">
        <v>88</v>
      </c>
      <c r="C242" s="48">
        <f>SUBTOTAL(9,C243:C310)</f>
        <v>50668.78000000001</v>
      </c>
      <c r="D242" s="48">
        <f>SUBTOTAL(9,D243:D310)</f>
        <v>112053.94</v>
      </c>
      <c r="E242" s="48">
        <f>SUBTOTAL(9,E243:E310)</f>
        <v>345189</v>
      </c>
      <c r="F242" s="68">
        <f>IF(C242&lt;&gt;0,D242/C242,"-")</f>
        <v>2.2114986782788133</v>
      </c>
      <c r="G242" s="68">
        <f>IF(E242&lt;&gt;0,D242/E242,"-")</f>
        <v>0.3246161957652185</v>
      </c>
    </row>
    <row r="243" spans="1:7" ht="30" customHeight="1" hidden="1">
      <c r="A243" s="117"/>
      <c r="B243" s="1"/>
      <c r="C243" s="6"/>
      <c r="D243" s="128"/>
      <c r="E243" s="36"/>
      <c r="F243" s="71"/>
      <c r="G243" s="71"/>
    </row>
    <row r="244" spans="1:7" ht="18" customHeight="1">
      <c r="A244" s="129" t="s">
        <v>3</v>
      </c>
      <c r="B244" s="130" t="s">
        <v>94</v>
      </c>
      <c r="C244" s="44">
        <f>SUBTOTAL(9,C245:C259)</f>
        <v>4219.22</v>
      </c>
      <c r="D244" s="44">
        <f>SUBTOTAL(9,D245:D259)</f>
        <v>10723.289999999999</v>
      </c>
      <c r="E244" s="44">
        <f>SUBTOTAL(9,E245:E259)</f>
        <v>32317</v>
      </c>
      <c r="F244" s="69">
        <f>IF(C244&lt;&gt;0,D244/C244,"-")</f>
        <v>2.5415337432037197</v>
      </c>
      <c r="G244" s="69">
        <f>IF(E244&lt;&gt;0,D244/E244,"-")</f>
        <v>0.3318157626017266</v>
      </c>
    </row>
    <row r="245" spans="1:7" ht="22.5" customHeight="1" hidden="1">
      <c r="A245" s="117"/>
      <c r="B245" s="1"/>
      <c r="C245" s="6"/>
      <c r="D245" s="128"/>
      <c r="E245" s="128"/>
      <c r="F245" s="131"/>
      <c r="G245" s="131"/>
    </row>
    <row r="246" spans="1:7" ht="409.5" customHeight="1" hidden="1">
      <c r="A246" s="132" t="s">
        <v>13</v>
      </c>
      <c r="B246" s="133" t="s">
        <v>96</v>
      </c>
      <c r="C246" s="128">
        <f>SUBTOTAL(9,C247:C250)</f>
        <v>3622.71</v>
      </c>
      <c r="D246" s="128">
        <f>SUBTOTAL(9,D247:D250)</f>
        <v>9160.99</v>
      </c>
      <c r="E246" s="128">
        <f>SUBTOTAL(9,E247:E250)</f>
        <v>8000</v>
      </c>
      <c r="F246" s="131">
        <f>IF(C246&lt;&gt;0,D246/C246,"-")</f>
        <v>2.528767138412956</v>
      </c>
      <c r="G246" s="131">
        <f>IF(E246&lt;&gt;0,D246/E246,"-")</f>
        <v>1.14512375</v>
      </c>
    </row>
    <row r="247" spans="1:7" ht="30" customHeight="1" hidden="1">
      <c r="A247" s="117"/>
      <c r="B247" s="1"/>
      <c r="C247" s="6"/>
      <c r="D247" s="35"/>
      <c r="E247" s="36"/>
      <c r="F247" s="71"/>
      <c r="G247" s="71"/>
    </row>
    <row r="248" spans="1:7" ht="15" customHeight="1">
      <c r="A248" s="23" t="s">
        <v>31</v>
      </c>
      <c r="B248" s="108" t="s">
        <v>116</v>
      </c>
      <c r="C248" s="3">
        <v>294.49</v>
      </c>
      <c r="D248" s="3">
        <v>1835.9</v>
      </c>
      <c r="E248" s="3">
        <v>2500</v>
      </c>
      <c r="F248" s="61">
        <f>IF(C248&lt;&gt;0,0/C248,"-")</f>
        <v>0</v>
      </c>
      <c r="G248" s="61">
        <f>IF(E248&lt;&gt;0,D248/E248,"-")</f>
        <v>0.73436</v>
      </c>
    </row>
    <row r="249" spans="1:7" ht="15" customHeight="1">
      <c r="A249" s="23" t="s">
        <v>32</v>
      </c>
      <c r="B249" s="108" t="s">
        <v>102</v>
      </c>
      <c r="C249" s="3">
        <v>3328.22</v>
      </c>
      <c r="D249" s="3">
        <v>7325.09</v>
      </c>
      <c r="E249" s="3">
        <v>5500</v>
      </c>
      <c r="F249" s="61">
        <f>IF(C249&lt;&gt;0,0/C249,"-")</f>
        <v>0</v>
      </c>
      <c r="G249" s="61">
        <f>IF(E249&lt;&gt;0,D249/E249,"-")</f>
        <v>1.3318345454545455</v>
      </c>
    </row>
    <row r="250" spans="1:7" ht="15" hidden="1">
      <c r="A250" s="1"/>
      <c r="B250" s="1"/>
      <c r="C250" s="6"/>
      <c r="D250" s="3"/>
      <c r="E250" s="3"/>
      <c r="F250" s="61"/>
      <c r="G250" s="61"/>
    </row>
    <row r="251" spans="1:7" ht="409.5" customHeight="1" hidden="1">
      <c r="A251" s="132" t="s">
        <v>14</v>
      </c>
      <c r="B251" s="133" t="s">
        <v>100</v>
      </c>
      <c r="C251" s="128">
        <f>SUBTOTAL(9,C252:C254)</f>
        <v>0</v>
      </c>
      <c r="D251" s="128">
        <f>SUBTOTAL(9,D252:D254)</f>
        <v>0</v>
      </c>
      <c r="E251" s="128">
        <f>SUBTOTAL(9,E252:E254)</f>
        <v>21327</v>
      </c>
      <c r="F251" s="131" t="str">
        <f>IF(C251&lt;&gt;0,D251/C251,"-")</f>
        <v>-</v>
      </c>
      <c r="G251" s="131">
        <f>IF(E251&lt;&gt;0,D251/E251,"-")</f>
        <v>0</v>
      </c>
    </row>
    <row r="252" spans="1:7" ht="30" customHeight="1" hidden="1">
      <c r="A252" s="117"/>
      <c r="B252" s="1"/>
      <c r="C252" s="6"/>
      <c r="D252" s="35"/>
      <c r="E252" s="36"/>
      <c r="F252" s="71"/>
      <c r="G252" s="71"/>
    </row>
    <row r="253" spans="1:7" ht="15" customHeight="1">
      <c r="A253" s="23" t="s">
        <v>34</v>
      </c>
      <c r="B253" s="108" t="s">
        <v>100</v>
      </c>
      <c r="C253" s="3">
        <v>0</v>
      </c>
      <c r="D253" s="3">
        <v>0</v>
      </c>
      <c r="E253" s="3">
        <v>21327</v>
      </c>
      <c r="F253" s="61" t="str">
        <f>IF(C253&lt;&gt;0,0/C253,"-")</f>
        <v>-</v>
      </c>
      <c r="G253" s="61">
        <f>IF(E253&lt;&gt;0,D253/E253,"-")</f>
        <v>0</v>
      </c>
    </row>
    <row r="254" spans="1:7" ht="15" hidden="1">
      <c r="A254" s="1"/>
      <c r="B254" s="1"/>
      <c r="C254" s="6"/>
      <c r="D254" s="3"/>
      <c r="E254" s="3"/>
      <c r="F254" s="61"/>
      <c r="G254" s="61"/>
    </row>
    <row r="255" spans="1:7" ht="409.5" customHeight="1" hidden="1">
      <c r="A255" s="132" t="s">
        <v>15</v>
      </c>
      <c r="B255" s="133" t="s">
        <v>111</v>
      </c>
      <c r="C255" s="128">
        <f>SUBTOTAL(9,C256:C258)</f>
        <v>596.51</v>
      </c>
      <c r="D255" s="128">
        <f>SUBTOTAL(9,D256:D258)</f>
        <v>1562.3</v>
      </c>
      <c r="E255" s="128">
        <f>SUBTOTAL(9,E256:E258)</f>
        <v>2990</v>
      </c>
      <c r="F255" s="131">
        <f>IF(C255&lt;&gt;0,D255/C255,"-")</f>
        <v>2.6190675764027427</v>
      </c>
      <c r="G255" s="131">
        <f>IF(E255&lt;&gt;0,D255/E255,"-")</f>
        <v>0.5225083612040133</v>
      </c>
    </row>
    <row r="256" spans="1:7" ht="30" customHeight="1" hidden="1">
      <c r="A256" s="117"/>
      <c r="B256" s="1"/>
      <c r="C256" s="6"/>
      <c r="D256" s="35"/>
      <c r="E256" s="36"/>
      <c r="F256" s="71"/>
      <c r="G256" s="71"/>
    </row>
    <row r="257" spans="1:7" ht="15" customHeight="1">
      <c r="A257" s="23" t="s">
        <v>35</v>
      </c>
      <c r="B257" s="108" t="s">
        <v>118</v>
      </c>
      <c r="C257" s="3">
        <v>596.51</v>
      </c>
      <c r="D257" s="3">
        <v>1562.3</v>
      </c>
      <c r="E257" s="3">
        <v>2990</v>
      </c>
      <c r="F257" s="61">
        <f>IF(C257&lt;&gt;0,0/C257,"-")</f>
        <v>0</v>
      </c>
      <c r="G257" s="61">
        <f>IF(E257&lt;&gt;0,D257/E257,"-")</f>
        <v>0.5225083612040133</v>
      </c>
    </row>
    <row r="258" spans="1:7" ht="15" hidden="1">
      <c r="A258" s="1"/>
      <c r="B258" s="1"/>
      <c r="C258" s="6"/>
      <c r="D258" s="3"/>
      <c r="E258" s="3"/>
      <c r="F258" s="61"/>
      <c r="G258" s="61"/>
    </row>
    <row r="259" spans="1:7" ht="15" hidden="1">
      <c r="A259" s="1"/>
      <c r="B259" s="1"/>
      <c r="C259" s="6"/>
      <c r="D259" s="6"/>
      <c r="E259" s="36"/>
      <c r="F259" s="71"/>
      <c r="G259" s="71"/>
    </row>
    <row r="260" spans="1:7" ht="18" customHeight="1">
      <c r="A260" s="129" t="s">
        <v>4</v>
      </c>
      <c r="B260" s="130" t="s">
        <v>90</v>
      </c>
      <c r="C260" s="44">
        <f>SUBTOTAL(9,C261:C301)</f>
        <v>45700.43000000001</v>
      </c>
      <c r="D260" s="44">
        <f>SUBTOTAL(9,D261:D301)</f>
        <v>100091.28000000001</v>
      </c>
      <c r="E260" s="44">
        <f>SUBTOTAL(9,E261:E301)</f>
        <v>310857</v>
      </c>
      <c r="F260" s="69">
        <f>IF(C260&lt;&gt;0,D260/C260,"-")</f>
        <v>2.19016057398147</v>
      </c>
      <c r="G260" s="69">
        <f>IF(E260&lt;&gt;0,D260/E260,"-")</f>
        <v>0.32198496414750194</v>
      </c>
    </row>
    <row r="261" spans="1:7" ht="22.5" customHeight="1" hidden="1">
      <c r="A261" s="117"/>
      <c r="B261" s="1"/>
      <c r="C261" s="6"/>
      <c r="D261" s="128"/>
      <c r="E261" s="128"/>
      <c r="F261" s="131"/>
      <c r="G261" s="131"/>
    </row>
    <row r="262" spans="1:7" ht="409.5" customHeight="1" hidden="1">
      <c r="A262" s="132" t="s">
        <v>16</v>
      </c>
      <c r="B262" s="133" t="s">
        <v>126</v>
      </c>
      <c r="C262" s="128">
        <f>SUBTOTAL(9,C263:C267)</f>
        <v>3852.83</v>
      </c>
      <c r="D262" s="128">
        <f>SUBTOTAL(9,D263:D267)</f>
        <v>4898.54</v>
      </c>
      <c r="E262" s="128">
        <f>SUBTOTAL(9,E263:E267)</f>
        <v>19936</v>
      </c>
      <c r="F262" s="131">
        <f>IF(C262&lt;&gt;0,D262/C262,"-")</f>
        <v>1.271413480480582</v>
      </c>
      <c r="G262" s="131">
        <f>IF(E262&lt;&gt;0,D262/E262,"-")</f>
        <v>0.24571328250401284</v>
      </c>
    </row>
    <row r="263" spans="1:7" ht="30" customHeight="1" hidden="1">
      <c r="A263" s="117"/>
      <c r="B263" s="1"/>
      <c r="C263" s="6"/>
      <c r="D263" s="35"/>
      <c r="E263" s="36"/>
      <c r="F263" s="71"/>
      <c r="G263" s="71"/>
    </row>
    <row r="264" spans="1:7" ht="15" customHeight="1">
      <c r="A264" s="23" t="s">
        <v>36</v>
      </c>
      <c r="B264" s="108" t="s">
        <v>112</v>
      </c>
      <c r="C264" s="3">
        <v>3671.86</v>
      </c>
      <c r="D264" s="3">
        <v>1894.23</v>
      </c>
      <c r="E264" s="3">
        <v>8800</v>
      </c>
      <c r="F264" s="61">
        <f>IF(C264&lt;&gt;0,0/C264,"-")</f>
        <v>0</v>
      </c>
      <c r="G264" s="61">
        <f>IF(E264&lt;&gt;0,D264/E264,"-")</f>
        <v>0.2152534090909091</v>
      </c>
    </row>
    <row r="265" spans="1:7" ht="15" customHeight="1">
      <c r="A265" s="23" t="s">
        <v>38</v>
      </c>
      <c r="B265" s="108" t="s">
        <v>130</v>
      </c>
      <c r="C265" s="3">
        <v>0</v>
      </c>
      <c r="D265" s="3">
        <v>1470.81</v>
      </c>
      <c r="E265" s="3">
        <v>10636</v>
      </c>
      <c r="F265" s="61" t="str">
        <f>IF(C265&lt;&gt;0,0/C265,"-")</f>
        <v>-</v>
      </c>
      <c r="G265" s="61">
        <f>IF(E265&lt;&gt;0,D265/E265,"-")</f>
        <v>0.13828600977811206</v>
      </c>
    </row>
    <row r="266" spans="1:7" ht="15" customHeight="1">
      <c r="A266" s="23" t="s">
        <v>39</v>
      </c>
      <c r="B266" s="108" t="s">
        <v>132</v>
      </c>
      <c r="C266" s="3">
        <v>180.97</v>
      </c>
      <c r="D266" s="3">
        <v>1533.5</v>
      </c>
      <c r="E266" s="3">
        <v>500</v>
      </c>
      <c r="F266" s="61">
        <f>IF(C266&lt;&gt;0,0/C266,"-")</f>
        <v>0</v>
      </c>
      <c r="G266" s="61">
        <f>IF(E266&lt;&gt;0,D266/E266,"-")</f>
        <v>3.067</v>
      </c>
    </row>
    <row r="267" spans="1:7" ht="15" hidden="1">
      <c r="A267" s="1"/>
      <c r="B267" s="1"/>
      <c r="C267" s="6"/>
      <c r="D267" s="3"/>
      <c r="E267" s="3"/>
      <c r="F267" s="61"/>
      <c r="G267" s="61"/>
    </row>
    <row r="268" spans="1:7" ht="409.5" customHeight="1" hidden="1">
      <c r="A268" s="132" t="s">
        <v>17</v>
      </c>
      <c r="B268" s="133" t="s">
        <v>106</v>
      </c>
      <c r="C268" s="128">
        <f>SUBTOTAL(9,C269:C276)</f>
        <v>19649.71</v>
      </c>
      <c r="D268" s="128">
        <f>SUBTOTAL(9,D269:D276)</f>
        <v>22295.84</v>
      </c>
      <c r="E268" s="128">
        <f>SUBTOTAL(9,E269:E276)</f>
        <v>66366</v>
      </c>
      <c r="F268" s="131">
        <f>IF(C268&lt;&gt;0,D268/C268,"-")</f>
        <v>1.1346650917494456</v>
      </c>
      <c r="G268" s="131">
        <f>IF(E268&lt;&gt;0,D268/E268,"-")</f>
        <v>0.335952746888467</v>
      </c>
    </row>
    <row r="269" spans="1:7" ht="30" customHeight="1" hidden="1">
      <c r="A269" s="117"/>
      <c r="B269" s="1"/>
      <c r="C269" s="6"/>
      <c r="D269" s="35"/>
      <c r="E269" s="36"/>
      <c r="F269" s="71"/>
      <c r="G269" s="71"/>
    </row>
    <row r="270" spans="1:7" ht="15" customHeight="1">
      <c r="A270" s="23" t="s">
        <v>40</v>
      </c>
      <c r="B270" s="108" t="s">
        <v>120</v>
      </c>
      <c r="C270" s="3">
        <v>822.62</v>
      </c>
      <c r="D270" s="3">
        <v>1889.54</v>
      </c>
      <c r="E270" s="3">
        <v>9000</v>
      </c>
      <c r="F270" s="61">
        <f aca="true" t="shared" si="4" ref="F270:F275">IF(C270&lt;&gt;0,0/C270,"-")</f>
        <v>0</v>
      </c>
      <c r="G270" s="61">
        <f aca="true" t="shared" si="5" ref="G270:G275">IF(E270&lt;&gt;0,D270/E270,"-")</f>
        <v>0.20994888888888888</v>
      </c>
    </row>
    <row r="271" spans="1:7" ht="15" customHeight="1">
      <c r="A271" s="23" t="s">
        <v>41</v>
      </c>
      <c r="B271" s="108" t="s">
        <v>92</v>
      </c>
      <c r="C271" s="3">
        <v>0</v>
      </c>
      <c r="D271" s="3">
        <v>360</v>
      </c>
      <c r="E271" s="3">
        <v>5200</v>
      </c>
      <c r="F271" s="61" t="str">
        <f t="shared" si="4"/>
        <v>-</v>
      </c>
      <c r="G271" s="61">
        <f t="shared" si="5"/>
        <v>0.06923076923076923</v>
      </c>
    </row>
    <row r="272" spans="1:7" ht="15" customHeight="1">
      <c r="A272" s="23" t="s">
        <v>42</v>
      </c>
      <c r="B272" s="108" t="s">
        <v>78</v>
      </c>
      <c r="C272" s="3">
        <v>15916.89</v>
      </c>
      <c r="D272" s="3">
        <v>14528.79</v>
      </c>
      <c r="E272" s="3">
        <v>45000</v>
      </c>
      <c r="F272" s="61">
        <f t="shared" si="4"/>
        <v>0</v>
      </c>
      <c r="G272" s="61">
        <f t="shared" si="5"/>
        <v>0.32286200000000004</v>
      </c>
    </row>
    <row r="273" spans="1:7" ht="15" customHeight="1">
      <c r="A273" s="23" t="s">
        <v>43</v>
      </c>
      <c r="B273" s="108" t="s">
        <v>146</v>
      </c>
      <c r="C273" s="3">
        <v>330.62</v>
      </c>
      <c r="D273" s="3">
        <v>3715.69</v>
      </c>
      <c r="E273" s="3">
        <v>3336</v>
      </c>
      <c r="F273" s="61">
        <f t="shared" si="4"/>
        <v>0</v>
      </c>
      <c r="G273" s="61">
        <f t="shared" si="5"/>
        <v>1.1138159472422062</v>
      </c>
    </row>
    <row r="274" spans="1:7" ht="15" customHeight="1">
      <c r="A274" s="23" t="s">
        <v>44</v>
      </c>
      <c r="B274" s="108" t="s">
        <v>99</v>
      </c>
      <c r="C274" s="3">
        <v>1690.99</v>
      </c>
      <c r="D274" s="3">
        <v>1801.82</v>
      </c>
      <c r="E274" s="3">
        <v>2500</v>
      </c>
      <c r="F274" s="61">
        <f t="shared" si="4"/>
        <v>0</v>
      </c>
      <c r="G274" s="61">
        <f t="shared" si="5"/>
        <v>0.7207279999999999</v>
      </c>
    </row>
    <row r="275" spans="1:7" ht="15" customHeight="1">
      <c r="A275" s="23" t="s">
        <v>45</v>
      </c>
      <c r="B275" s="108" t="s">
        <v>135</v>
      </c>
      <c r="C275" s="3">
        <v>888.59</v>
      </c>
      <c r="D275" s="3">
        <v>0</v>
      </c>
      <c r="E275" s="3">
        <v>1330</v>
      </c>
      <c r="F275" s="61">
        <f t="shared" si="4"/>
        <v>0</v>
      </c>
      <c r="G275" s="61">
        <f t="shared" si="5"/>
        <v>0</v>
      </c>
    </row>
    <row r="276" spans="1:7" ht="15" hidden="1">
      <c r="A276" s="1"/>
      <c r="B276" s="1"/>
      <c r="C276" s="6"/>
      <c r="D276" s="3"/>
      <c r="E276" s="3"/>
      <c r="F276" s="61"/>
      <c r="G276" s="61"/>
    </row>
    <row r="277" spans="1:7" ht="409.5" customHeight="1" hidden="1">
      <c r="A277" s="132" t="s">
        <v>18</v>
      </c>
      <c r="B277" s="133" t="s">
        <v>84</v>
      </c>
      <c r="C277" s="128">
        <f>SUBTOTAL(9,C278:C287)</f>
        <v>20322.739999999998</v>
      </c>
      <c r="D277" s="128">
        <f>SUBTOTAL(9,D278:D287)</f>
        <v>61405.479999999996</v>
      </c>
      <c r="E277" s="128">
        <f>SUBTOTAL(9,E278:E287)</f>
        <v>200425</v>
      </c>
      <c r="F277" s="131">
        <f>IF(C277&lt;&gt;0,D277/C277,"-")</f>
        <v>3.021515799542778</v>
      </c>
      <c r="G277" s="131">
        <f>IF(E277&lt;&gt;0,D277/E277,"-")</f>
        <v>0.3063763502557066</v>
      </c>
    </row>
    <row r="278" spans="1:7" ht="30" customHeight="1" hidden="1">
      <c r="A278" s="117"/>
      <c r="B278" s="1"/>
      <c r="C278" s="6"/>
      <c r="D278" s="35"/>
      <c r="E278" s="36"/>
      <c r="F278" s="71"/>
      <c r="G278" s="71"/>
    </row>
    <row r="279" spans="1:7" ht="15" customHeight="1">
      <c r="A279" s="23" t="s">
        <v>46</v>
      </c>
      <c r="B279" s="108" t="s">
        <v>131</v>
      </c>
      <c r="C279" s="3">
        <v>828.9</v>
      </c>
      <c r="D279" s="3">
        <v>1296.35</v>
      </c>
      <c r="E279" s="3">
        <v>4000</v>
      </c>
      <c r="F279" s="61">
        <f aca="true" t="shared" si="6" ref="F279:F286">IF(C279&lt;&gt;0,0/C279,"-")</f>
        <v>0</v>
      </c>
      <c r="G279" s="61">
        <f aca="true" t="shared" si="7" ref="G279:G286">IF(E279&lt;&gt;0,D279/E279,"-")</f>
        <v>0.3240875</v>
      </c>
    </row>
    <row r="280" spans="1:7" ht="15" customHeight="1">
      <c r="A280" s="23" t="s">
        <v>47</v>
      </c>
      <c r="B280" s="108" t="s">
        <v>136</v>
      </c>
      <c r="C280" s="3">
        <v>7088.83</v>
      </c>
      <c r="D280" s="3">
        <v>10115.32</v>
      </c>
      <c r="E280" s="3">
        <v>59505</v>
      </c>
      <c r="F280" s="61">
        <f t="shared" si="6"/>
        <v>0</v>
      </c>
      <c r="G280" s="61">
        <f t="shared" si="7"/>
        <v>0.16999109318544658</v>
      </c>
    </row>
    <row r="281" spans="1:7" ht="15" customHeight="1">
      <c r="A281" s="23" t="s">
        <v>48</v>
      </c>
      <c r="B281" s="108" t="s">
        <v>129</v>
      </c>
      <c r="C281" s="3">
        <v>845.41</v>
      </c>
      <c r="D281" s="3">
        <v>13265.89</v>
      </c>
      <c r="E281" s="3">
        <v>21581</v>
      </c>
      <c r="F281" s="61">
        <f t="shared" si="6"/>
        <v>0</v>
      </c>
      <c r="G281" s="61">
        <f t="shared" si="7"/>
        <v>0.6147022844168482</v>
      </c>
    </row>
    <row r="282" spans="1:7" ht="15" customHeight="1">
      <c r="A282" s="23" t="s">
        <v>49</v>
      </c>
      <c r="B282" s="108" t="s">
        <v>83</v>
      </c>
      <c r="C282" s="3">
        <v>714.48</v>
      </c>
      <c r="D282" s="3">
        <v>1775.44</v>
      </c>
      <c r="E282" s="3">
        <v>4000</v>
      </c>
      <c r="F282" s="61">
        <f t="shared" si="6"/>
        <v>0</v>
      </c>
      <c r="G282" s="61">
        <f t="shared" si="7"/>
        <v>0.44386000000000003</v>
      </c>
    </row>
    <row r="283" spans="1:7" ht="15" customHeight="1">
      <c r="A283" s="23" t="s">
        <v>50</v>
      </c>
      <c r="B283" s="108" t="s">
        <v>108</v>
      </c>
      <c r="C283" s="3">
        <v>0</v>
      </c>
      <c r="D283" s="3">
        <v>194.97</v>
      </c>
      <c r="E283" s="3">
        <v>2000</v>
      </c>
      <c r="F283" s="61" t="str">
        <f t="shared" si="6"/>
        <v>-</v>
      </c>
      <c r="G283" s="61">
        <f t="shared" si="7"/>
        <v>0.097485</v>
      </c>
    </row>
    <row r="284" spans="1:7" ht="15" customHeight="1">
      <c r="A284" s="23" t="s">
        <v>51</v>
      </c>
      <c r="B284" s="108" t="s">
        <v>103</v>
      </c>
      <c r="C284" s="3">
        <v>1664.74</v>
      </c>
      <c r="D284" s="3">
        <v>3485.07</v>
      </c>
      <c r="E284" s="3">
        <v>21400</v>
      </c>
      <c r="F284" s="61">
        <f t="shared" si="6"/>
        <v>0</v>
      </c>
      <c r="G284" s="61">
        <f t="shared" si="7"/>
        <v>0.162853738317757</v>
      </c>
    </row>
    <row r="285" spans="1:7" ht="15" customHeight="1">
      <c r="A285" s="23" t="s">
        <v>52</v>
      </c>
      <c r="B285" s="108" t="s">
        <v>107</v>
      </c>
      <c r="C285" s="3">
        <v>1454.66</v>
      </c>
      <c r="D285" s="3">
        <v>6892.55</v>
      </c>
      <c r="E285" s="3">
        <v>36050</v>
      </c>
      <c r="F285" s="61">
        <f t="shared" si="6"/>
        <v>0</v>
      </c>
      <c r="G285" s="61">
        <f t="shared" si="7"/>
        <v>0.19119417475728157</v>
      </c>
    </row>
    <row r="286" spans="1:7" ht="15" customHeight="1">
      <c r="A286" s="23" t="s">
        <v>53</v>
      </c>
      <c r="B286" s="108" t="s">
        <v>79</v>
      </c>
      <c r="C286" s="3">
        <v>7725.72</v>
      </c>
      <c r="D286" s="3">
        <v>24379.89</v>
      </c>
      <c r="E286" s="3">
        <v>51889</v>
      </c>
      <c r="F286" s="61">
        <f t="shared" si="6"/>
        <v>0</v>
      </c>
      <c r="G286" s="61">
        <f t="shared" si="7"/>
        <v>0.4698469810557151</v>
      </c>
    </row>
    <row r="287" spans="1:7" ht="15" hidden="1">
      <c r="A287" s="1"/>
      <c r="B287" s="1"/>
      <c r="C287" s="6"/>
      <c r="D287" s="3"/>
      <c r="E287" s="3"/>
      <c r="F287" s="61"/>
      <c r="G287" s="61"/>
    </row>
    <row r="288" spans="1:7" ht="409.5" customHeight="1" hidden="1">
      <c r="A288" s="132" t="s">
        <v>19</v>
      </c>
      <c r="B288" s="133" t="s">
        <v>137</v>
      </c>
      <c r="C288" s="128">
        <f>SUBTOTAL(9,C289:C291)</f>
        <v>0</v>
      </c>
      <c r="D288" s="128">
        <f>SUBTOTAL(9,D289:D291)</f>
        <v>0.16</v>
      </c>
      <c r="E288" s="128">
        <f>SUBTOTAL(9,E289:E291)</f>
        <v>4900</v>
      </c>
      <c r="F288" s="131" t="str">
        <f>IF(C288&lt;&gt;0,D288/C288,"-")</f>
        <v>-</v>
      </c>
      <c r="G288" s="131">
        <f>IF(E288&lt;&gt;0,D288/E288,"-")</f>
        <v>3.265306122448979E-05</v>
      </c>
    </row>
    <row r="289" spans="1:7" ht="30" customHeight="1" hidden="1">
      <c r="A289" s="117"/>
      <c r="B289" s="1"/>
      <c r="C289" s="6"/>
      <c r="D289" s="35"/>
      <c r="E289" s="36"/>
      <c r="F289" s="71"/>
      <c r="G289" s="71"/>
    </row>
    <row r="290" spans="1:7" ht="15" customHeight="1">
      <c r="A290" s="23" t="s">
        <v>54</v>
      </c>
      <c r="B290" s="108" t="s">
        <v>137</v>
      </c>
      <c r="C290" s="3">
        <v>0</v>
      </c>
      <c r="D290" s="3">
        <v>0.16</v>
      </c>
      <c r="E290" s="3">
        <v>4900</v>
      </c>
      <c r="F290" s="61" t="str">
        <f>IF(C290&lt;&gt;0,0/C290,"-")</f>
        <v>-</v>
      </c>
      <c r="G290" s="61">
        <f>IF(E290&lt;&gt;0,D290/E290,"-")</f>
        <v>3.265306122448979E-05</v>
      </c>
    </row>
    <row r="291" spans="1:7" ht="15" hidden="1">
      <c r="A291" s="1"/>
      <c r="B291" s="1"/>
      <c r="C291" s="6"/>
      <c r="D291" s="3"/>
      <c r="E291" s="3"/>
      <c r="F291" s="61"/>
      <c r="G291" s="61"/>
    </row>
    <row r="292" spans="1:7" ht="409.5" customHeight="1" hidden="1">
      <c r="A292" s="132" t="s">
        <v>20</v>
      </c>
      <c r="B292" s="133" t="s">
        <v>113</v>
      </c>
      <c r="C292" s="128">
        <f>SUBTOTAL(9,C293:C300)</f>
        <v>1875.1500000000003</v>
      </c>
      <c r="D292" s="128">
        <f>SUBTOTAL(9,D293:D300)</f>
        <v>11491.260000000002</v>
      </c>
      <c r="E292" s="128">
        <f>SUBTOTAL(9,E293:E300)</f>
        <v>19230</v>
      </c>
      <c r="F292" s="131">
        <f>IF(C292&lt;&gt;0,D292/C292,"-")</f>
        <v>6.128181745460363</v>
      </c>
      <c r="G292" s="131">
        <f>IF(E292&lt;&gt;0,D292/E292,"-")</f>
        <v>0.5975694227769112</v>
      </c>
    </row>
    <row r="293" spans="1:7" ht="30" customHeight="1" hidden="1">
      <c r="A293" s="117"/>
      <c r="B293" s="1"/>
      <c r="C293" s="6"/>
      <c r="D293" s="35"/>
      <c r="E293" s="36"/>
      <c r="F293" s="71"/>
      <c r="G293" s="71"/>
    </row>
    <row r="294" spans="1:7" ht="15" customHeight="1">
      <c r="A294" s="23" t="s">
        <v>55</v>
      </c>
      <c r="B294" s="108" t="s">
        <v>151</v>
      </c>
      <c r="C294" s="3">
        <v>825.82</v>
      </c>
      <c r="D294" s="3">
        <v>1532.41</v>
      </c>
      <c r="E294" s="3">
        <v>4000</v>
      </c>
      <c r="F294" s="61">
        <f aca="true" t="shared" si="8" ref="F294:F299">IF(C294&lt;&gt;0,0/C294,"-")</f>
        <v>0</v>
      </c>
      <c r="G294" s="61">
        <f aca="true" t="shared" si="9" ref="G294:G299">IF(E294&lt;&gt;0,D294/E294,"-")</f>
        <v>0.3831025</v>
      </c>
    </row>
    <row r="295" spans="1:7" ht="15" customHeight="1">
      <c r="A295" s="23" t="s">
        <v>56</v>
      </c>
      <c r="B295" s="108" t="s">
        <v>85</v>
      </c>
      <c r="C295" s="3">
        <v>310.25</v>
      </c>
      <c r="D295" s="3">
        <v>2338.63</v>
      </c>
      <c r="E295" s="3">
        <v>2500</v>
      </c>
      <c r="F295" s="61">
        <f t="shared" si="8"/>
        <v>0</v>
      </c>
      <c r="G295" s="61">
        <f t="shared" si="9"/>
        <v>0.9354520000000001</v>
      </c>
    </row>
    <row r="296" spans="1:7" ht="15" customHeight="1">
      <c r="A296" s="23" t="s">
        <v>57</v>
      </c>
      <c r="B296" s="108" t="s">
        <v>80</v>
      </c>
      <c r="C296" s="3">
        <v>340.5</v>
      </c>
      <c r="D296" s="3">
        <v>5700.54</v>
      </c>
      <c r="E296" s="3">
        <v>9100</v>
      </c>
      <c r="F296" s="61">
        <f t="shared" si="8"/>
        <v>0</v>
      </c>
      <c r="G296" s="61">
        <f t="shared" si="9"/>
        <v>0.626432967032967</v>
      </c>
    </row>
    <row r="297" spans="1:7" ht="15" customHeight="1">
      <c r="A297" s="23" t="s">
        <v>58</v>
      </c>
      <c r="B297" s="108" t="s">
        <v>109</v>
      </c>
      <c r="C297" s="3">
        <v>252.17</v>
      </c>
      <c r="D297" s="3">
        <v>1393.71</v>
      </c>
      <c r="E297" s="3">
        <v>2000</v>
      </c>
      <c r="F297" s="61">
        <f t="shared" si="8"/>
        <v>0</v>
      </c>
      <c r="G297" s="61">
        <f t="shared" si="9"/>
        <v>0.696855</v>
      </c>
    </row>
    <row r="298" spans="1:7" ht="15" customHeight="1">
      <c r="A298" s="23" t="s">
        <v>59</v>
      </c>
      <c r="B298" s="108" t="s">
        <v>91</v>
      </c>
      <c r="C298" s="3">
        <v>146.41</v>
      </c>
      <c r="D298" s="3">
        <v>153.93</v>
      </c>
      <c r="E298" s="3">
        <v>300</v>
      </c>
      <c r="F298" s="61">
        <f t="shared" si="8"/>
        <v>0</v>
      </c>
      <c r="G298" s="61">
        <f t="shared" si="9"/>
        <v>0.5131</v>
      </c>
    </row>
    <row r="299" spans="1:7" ht="15" customHeight="1">
      <c r="A299" s="23" t="s">
        <v>60</v>
      </c>
      <c r="B299" s="108" t="s">
        <v>113</v>
      </c>
      <c r="C299" s="3">
        <v>0</v>
      </c>
      <c r="D299" s="3">
        <v>372.04</v>
      </c>
      <c r="E299" s="3">
        <v>1330</v>
      </c>
      <c r="F299" s="61" t="str">
        <f t="shared" si="8"/>
        <v>-</v>
      </c>
      <c r="G299" s="61">
        <f t="shared" si="9"/>
        <v>0.2797293233082707</v>
      </c>
    </row>
    <row r="300" spans="1:7" ht="15" hidden="1">
      <c r="A300" s="1"/>
      <c r="B300" s="1"/>
      <c r="C300" s="6"/>
      <c r="D300" s="3"/>
      <c r="E300" s="3"/>
      <c r="F300" s="61"/>
      <c r="G300" s="61"/>
    </row>
    <row r="301" spans="1:7" ht="15" hidden="1">
      <c r="A301" s="1"/>
      <c r="B301" s="1"/>
      <c r="C301" s="6"/>
      <c r="D301" s="6"/>
      <c r="E301" s="36"/>
      <c r="F301" s="71"/>
      <c r="G301" s="71"/>
    </row>
    <row r="302" spans="1:7" ht="18" customHeight="1">
      <c r="A302" s="129" t="s">
        <v>5</v>
      </c>
      <c r="B302" s="130" t="s">
        <v>89</v>
      </c>
      <c r="C302" s="44">
        <f>SUBTOTAL(9,C303:C309)</f>
        <v>749.13</v>
      </c>
      <c r="D302" s="44">
        <f>SUBTOTAL(9,D303:D309)</f>
        <v>1239.37</v>
      </c>
      <c r="E302" s="44">
        <f>SUBTOTAL(9,E303:E309)</f>
        <v>2015</v>
      </c>
      <c r="F302" s="69">
        <f>IF(C302&lt;&gt;0,D302/C302,"-")</f>
        <v>1.654412451777395</v>
      </c>
      <c r="G302" s="69">
        <f>IF(E302&lt;&gt;0,D302/E302,"-")</f>
        <v>0.6150719602977667</v>
      </c>
    </row>
    <row r="303" spans="1:7" ht="22.5" customHeight="1" hidden="1">
      <c r="A303" s="117"/>
      <c r="B303" s="1"/>
      <c r="C303" s="6"/>
      <c r="D303" s="128"/>
      <c r="E303" s="128"/>
      <c r="F303" s="131"/>
      <c r="G303" s="131"/>
    </row>
    <row r="304" spans="1:7" ht="409.5" customHeight="1" hidden="1">
      <c r="A304" s="132" t="s">
        <v>21</v>
      </c>
      <c r="B304" s="133" t="s">
        <v>97</v>
      </c>
      <c r="C304" s="128">
        <f>SUBTOTAL(9,C305:C308)</f>
        <v>749.13</v>
      </c>
      <c r="D304" s="128">
        <f>SUBTOTAL(9,D305:D308)</f>
        <v>1239.37</v>
      </c>
      <c r="E304" s="128">
        <f>SUBTOTAL(9,E305:E308)</f>
        <v>2015</v>
      </c>
      <c r="F304" s="131">
        <f>IF(C304&lt;&gt;0,D304/C304,"-")</f>
        <v>1.654412451777395</v>
      </c>
      <c r="G304" s="131">
        <f>IF(E304&lt;&gt;0,D304/E304,"-")</f>
        <v>0.6150719602977667</v>
      </c>
    </row>
    <row r="305" spans="1:7" ht="30" customHeight="1" hidden="1">
      <c r="A305" s="117"/>
      <c r="B305" s="1"/>
      <c r="C305" s="6"/>
      <c r="D305" s="35"/>
      <c r="E305" s="36"/>
      <c r="F305" s="71"/>
      <c r="G305" s="71"/>
    </row>
    <row r="306" spans="1:7" ht="15" customHeight="1">
      <c r="A306" s="23" t="s">
        <v>61</v>
      </c>
      <c r="B306" s="108" t="s">
        <v>117</v>
      </c>
      <c r="C306" s="3">
        <v>747.65</v>
      </c>
      <c r="D306" s="3">
        <v>1239.37</v>
      </c>
      <c r="E306" s="3">
        <v>2000</v>
      </c>
      <c r="F306" s="61">
        <f>IF(C306&lt;&gt;0,0/C306,"-")</f>
        <v>0</v>
      </c>
      <c r="G306" s="61">
        <f>IF(E306&lt;&gt;0,D306/E306,"-")</f>
        <v>0.6196849999999999</v>
      </c>
    </row>
    <row r="307" spans="1:7" ht="15" customHeight="1">
      <c r="A307" s="23" t="s">
        <v>62</v>
      </c>
      <c r="B307" s="108" t="s">
        <v>149</v>
      </c>
      <c r="C307" s="3">
        <v>1.48</v>
      </c>
      <c r="D307" s="3">
        <v>0</v>
      </c>
      <c r="E307" s="3">
        <v>15</v>
      </c>
      <c r="F307" s="61">
        <f>IF(C307&lt;&gt;0,0/C307,"-")</f>
        <v>0</v>
      </c>
      <c r="G307" s="61">
        <f>IF(E307&lt;&gt;0,D307/E307,"-")</f>
        <v>0</v>
      </c>
    </row>
    <row r="308" spans="1:7" ht="15" hidden="1">
      <c r="A308" s="1"/>
      <c r="B308" s="1"/>
      <c r="C308" s="6"/>
      <c r="D308" s="3"/>
      <c r="E308" s="3"/>
      <c r="F308" s="61"/>
      <c r="G308" s="61"/>
    </row>
    <row r="309" spans="1:7" ht="15" hidden="1">
      <c r="A309" s="1"/>
      <c r="B309" s="1"/>
      <c r="C309" s="6"/>
      <c r="D309" s="6"/>
      <c r="E309" s="36"/>
      <c r="F309" s="71"/>
      <c r="G309" s="71"/>
    </row>
    <row r="310" spans="1:7" ht="19.5" customHeight="1" hidden="1">
      <c r="A310" s="1"/>
      <c r="B310" s="1"/>
      <c r="C310" s="6"/>
      <c r="D310" s="6"/>
      <c r="E310" s="36"/>
      <c r="F310" s="71"/>
      <c r="G310" s="71"/>
    </row>
    <row r="311" spans="1:7" ht="18" customHeight="1">
      <c r="A311" s="126" t="s">
        <v>1</v>
      </c>
      <c r="B311" s="127" t="s">
        <v>115</v>
      </c>
      <c r="C311" s="48">
        <f>SUBTOTAL(9,C312:C340)</f>
        <v>11089.44</v>
      </c>
      <c r="D311" s="48">
        <f>D313+D320</f>
        <v>129281.29</v>
      </c>
      <c r="E311" s="48">
        <f>SUBTOTAL(9,E312:E337)</f>
        <v>106291.67</v>
      </c>
      <c r="F311" s="68">
        <f>IF(C311&lt;&gt;0,D311/C311,"-")</f>
        <v>11.658053968460083</v>
      </c>
      <c r="G311" s="68">
        <f>IF(E311&lt;&gt;0,D311/E311,"-")</f>
        <v>1.216288068481754</v>
      </c>
    </row>
    <row r="312" spans="1:7" ht="30" customHeight="1" hidden="1">
      <c r="A312" s="117"/>
      <c r="B312" s="1"/>
      <c r="C312" s="6"/>
      <c r="D312" s="128"/>
      <c r="E312" s="36"/>
      <c r="F312" s="71"/>
      <c r="G312" s="71"/>
    </row>
    <row r="313" spans="1:7" ht="18" customHeight="1">
      <c r="A313" s="129" t="s">
        <v>6</v>
      </c>
      <c r="B313" s="130" t="s">
        <v>122</v>
      </c>
      <c r="C313" s="44">
        <f>SUBTOTAL(9,C314:C319)</f>
        <v>521.33</v>
      </c>
      <c r="D313" s="44">
        <f>SUBTOTAL(9,D314:D319)</f>
        <v>2025.38</v>
      </c>
      <c r="E313" s="44">
        <f>SUBTOTAL(9,E314:E319)</f>
        <v>550</v>
      </c>
      <c r="F313" s="69">
        <f>IF(C313&lt;&gt;0,D313/C313,"-")</f>
        <v>3.885024840312278</v>
      </c>
      <c r="G313" s="69">
        <f>IF(E313&lt;&gt;0,D313/E313,"-")</f>
        <v>3.682509090909091</v>
      </c>
    </row>
    <row r="314" spans="1:7" ht="22.5" customHeight="1" hidden="1">
      <c r="A314" s="117"/>
      <c r="B314" s="1"/>
      <c r="C314" s="6"/>
      <c r="D314" s="128"/>
      <c r="E314" s="128"/>
      <c r="F314" s="131"/>
      <c r="G314" s="131"/>
    </row>
    <row r="315" spans="1:7" ht="409.5" customHeight="1" hidden="1">
      <c r="A315" s="132" t="s">
        <v>22</v>
      </c>
      <c r="B315" s="133" t="s">
        <v>95</v>
      </c>
      <c r="C315" s="128">
        <f>SUBTOTAL(9,C316:C318)</f>
        <v>521.33</v>
      </c>
      <c r="D315" s="128">
        <f>SUBTOTAL(9,D316:D318)</f>
        <v>2025.38</v>
      </c>
      <c r="E315" s="128">
        <f>SUBTOTAL(9,E316:E318)</f>
        <v>550</v>
      </c>
      <c r="F315" s="131">
        <f>IF(C315&lt;&gt;0,D315/C315,"-")</f>
        <v>3.885024840312278</v>
      </c>
      <c r="G315" s="131">
        <f>IF(E315&lt;&gt;0,D315/E315,"-")</f>
        <v>3.682509090909091</v>
      </c>
    </row>
    <row r="316" spans="1:7" ht="30" customHeight="1" hidden="1">
      <c r="A316" s="117"/>
      <c r="B316" s="1"/>
      <c r="C316" s="6"/>
      <c r="D316" s="35"/>
      <c r="E316" s="36"/>
      <c r="F316" s="71"/>
      <c r="G316" s="71"/>
    </row>
    <row r="317" spans="1:7" ht="15" customHeight="1">
      <c r="A317" s="23" t="s">
        <v>63</v>
      </c>
      <c r="B317" s="108" t="s">
        <v>77</v>
      </c>
      <c r="C317" s="3">
        <v>521.33</v>
      </c>
      <c r="D317" s="3">
        <v>2025.38</v>
      </c>
      <c r="E317" s="3">
        <v>550</v>
      </c>
      <c r="F317" s="61">
        <f>IF(C317&lt;&gt;0,0/C317,"-")</f>
        <v>0</v>
      </c>
      <c r="G317" s="61">
        <f>IF(E317&lt;&gt;0,D317/E317,"-")</f>
        <v>3.682509090909091</v>
      </c>
    </row>
    <row r="318" spans="1:7" ht="15" hidden="1">
      <c r="A318" s="1"/>
      <c r="B318" s="1"/>
      <c r="C318" s="6"/>
      <c r="D318" s="3"/>
      <c r="E318" s="3"/>
      <c r="F318" s="61"/>
      <c r="G318" s="61"/>
    </row>
    <row r="319" spans="1:7" ht="15" hidden="1">
      <c r="A319" s="1"/>
      <c r="B319" s="1"/>
      <c r="C319" s="6"/>
      <c r="D319" s="6"/>
      <c r="E319" s="36"/>
      <c r="F319" s="71"/>
      <c r="G319" s="71"/>
    </row>
    <row r="320" spans="1:7" ht="18" customHeight="1">
      <c r="A320" s="129" t="s">
        <v>7</v>
      </c>
      <c r="B320" s="130" t="s">
        <v>121</v>
      </c>
      <c r="C320" s="44">
        <f>SUBTOTAL(9,C321:C336)</f>
        <v>10568.11</v>
      </c>
      <c r="D320" s="44">
        <f>D325+D329+D330+D334</f>
        <v>127255.90999999999</v>
      </c>
      <c r="E320" s="44">
        <f>SUBTOTAL(9,E321:E336)</f>
        <v>105741.67</v>
      </c>
      <c r="F320" s="69">
        <f>IF(C320&lt;&gt;0,D320/C320,"-")</f>
        <v>12.041501271277454</v>
      </c>
      <c r="G320" s="69">
        <f>IF(E320&lt;&gt;0,D320/E320,"-")</f>
        <v>1.2034603765951493</v>
      </c>
    </row>
    <row r="321" spans="1:7" ht="22.5" customHeight="1" hidden="1">
      <c r="A321" s="117"/>
      <c r="B321" s="1"/>
      <c r="C321" s="6"/>
      <c r="D321" s="128"/>
      <c r="E321" s="128"/>
      <c r="F321" s="131"/>
      <c r="G321" s="131"/>
    </row>
    <row r="322" spans="1:7" ht="409.5" customHeight="1" hidden="1">
      <c r="A322" s="132" t="s">
        <v>23</v>
      </c>
      <c r="B322" s="133" t="s">
        <v>114</v>
      </c>
      <c r="C322" s="128">
        <f>SUBTOTAL(9,C323:C326)</f>
        <v>4944.1</v>
      </c>
      <c r="D322" s="128">
        <f>SUBTOTAL(9,D323:D326)</f>
        <v>230111.3</v>
      </c>
      <c r="E322" s="128">
        <f>SUBTOTAL(9,E323:E326)</f>
        <v>92041.67</v>
      </c>
      <c r="F322" s="131">
        <f>IF(C322&lt;&gt;0,D322/C322,"-")</f>
        <v>46.542606338868545</v>
      </c>
      <c r="G322" s="131">
        <f>IF(E322&lt;&gt;0,D322/E322,"-")</f>
        <v>2.500077410590225</v>
      </c>
    </row>
    <row r="323" spans="1:7" ht="30" customHeight="1" hidden="1">
      <c r="A323" s="117"/>
      <c r="B323" s="1"/>
      <c r="C323" s="6"/>
      <c r="D323" s="35"/>
      <c r="E323" s="36"/>
      <c r="F323" s="71"/>
      <c r="G323" s="71"/>
    </row>
    <row r="324" spans="1:7" ht="15.75" customHeight="1">
      <c r="A324" s="225">
        <v>92</v>
      </c>
      <c r="B324" s="226" t="s">
        <v>243</v>
      </c>
      <c r="C324" s="227"/>
      <c r="D324" s="231">
        <v>115055.65</v>
      </c>
      <c r="E324" s="229"/>
      <c r="F324" s="230"/>
      <c r="G324" s="230"/>
    </row>
    <row r="325" spans="1:7" ht="15" customHeight="1">
      <c r="A325" s="23" t="s">
        <v>64</v>
      </c>
      <c r="B325" s="108" t="s">
        <v>123</v>
      </c>
      <c r="C325" s="3">
        <v>4944.1</v>
      </c>
      <c r="D325" s="3">
        <v>115055.65</v>
      </c>
      <c r="E325" s="3">
        <v>92041.67</v>
      </c>
      <c r="F325" s="61">
        <f>IF(C325&lt;&gt;0,0/C325,"-")</f>
        <v>0</v>
      </c>
      <c r="G325" s="61">
        <f>IF(E325&lt;&gt;0,D325/E325,"-")</f>
        <v>1.2500387052951125</v>
      </c>
    </row>
    <row r="326" spans="1:7" ht="15" hidden="1">
      <c r="A326" s="1"/>
      <c r="B326" s="1"/>
      <c r="C326" s="6"/>
      <c r="D326" s="3"/>
      <c r="E326" s="3"/>
      <c r="F326" s="61"/>
      <c r="G326" s="61"/>
    </row>
    <row r="327" spans="1:7" ht="409.5" customHeight="1" hidden="1">
      <c r="A327" s="132" t="s">
        <v>24</v>
      </c>
      <c r="B327" s="133" t="s">
        <v>93</v>
      </c>
      <c r="C327" s="128">
        <f>SUBTOTAL(9,C328:C331)</f>
        <v>5624.01</v>
      </c>
      <c r="D327" s="128">
        <f>SUBTOTAL(9,D328:D331)</f>
        <v>12120.41</v>
      </c>
      <c r="E327" s="128">
        <f>SUBTOTAL(9,E328:E331)</f>
        <v>13300</v>
      </c>
      <c r="F327" s="131">
        <f>IF(C327&lt;&gt;0,D327/C327,"-")</f>
        <v>2.155118856474295</v>
      </c>
      <c r="G327" s="131">
        <f>IF(E327&lt;&gt;0,D327/E327,"-")</f>
        <v>0.911309022556391</v>
      </c>
    </row>
    <row r="328" spans="1:7" ht="30" customHeight="1" hidden="1">
      <c r="A328" s="117"/>
      <c r="B328" s="1"/>
      <c r="C328" s="6"/>
      <c r="D328" s="35"/>
      <c r="E328" s="36"/>
      <c r="F328" s="71"/>
      <c r="G328" s="71"/>
    </row>
    <row r="329" spans="1:7" ht="15" customHeight="1">
      <c r="A329" s="23" t="s">
        <v>65</v>
      </c>
      <c r="B329" s="108" t="s">
        <v>125</v>
      </c>
      <c r="C329" s="3">
        <v>3390.41</v>
      </c>
      <c r="D329" s="3">
        <v>10445.51</v>
      </c>
      <c r="E329" s="3">
        <v>8000</v>
      </c>
      <c r="F329" s="61">
        <f>IF(C329&lt;&gt;0,0/C329,"-")</f>
        <v>0</v>
      </c>
      <c r="G329" s="61">
        <f>IF(E329&lt;&gt;0,D329/E329,"-")</f>
        <v>1.30568875</v>
      </c>
    </row>
    <row r="330" spans="1:7" ht="15" customHeight="1">
      <c r="A330" s="23" t="s">
        <v>66</v>
      </c>
      <c r="B330" s="108" t="s">
        <v>139</v>
      </c>
      <c r="C330" s="3">
        <v>2233.6</v>
      </c>
      <c r="D330" s="3">
        <v>1674.9</v>
      </c>
      <c r="E330" s="3">
        <v>5300</v>
      </c>
      <c r="F330" s="61">
        <f>IF(C330&lt;&gt;0,0/C330,"-")</f>
        <v>0</v>
      </c>
      <c r="G330" s="61">
        <f>IF(E330&lt;&gt;0,D330/E330,"-")</f>
        <v>0.3160188679245283</v>
      </c>
    </row>
    <row r="331" spans="1:7" ht="15" hidden="1">
      <c r="A331" s="1"/>
      <c r="B331" s="1"/>
      <c r="C331" s="6"/>
      <c r="D331" s="3"/>
      <c r="E331" s="3"/>
      <c r="F331" s="61"/>
      <c r="G331" s="61"/>
    </row>
    <row r="332" spans="1:7" ht="409.5" customHeight="1" hidden="1">
      <c r="A332" s="132" t="s">
        <v>25</v>
      </c>
      <c r="B332" s="133" t="s">
        <v>145</v>
      </c>
      <c r="C332" s="128">
        <f>SUBTOTAL(9,C333:C335)</f>
        <v>0</v>
      </c>
      <c r="D332" s="128">
        <f>SUBTOTAL(9,D333:D335)</f>
        <v>79.85</v>
      </c>
      <c r="E332" s="128">
        <f>SUBTOTAL(9,E333:E335)</f>
        <v>400</v>
      </c>
      <c r="F332" s="131" t="str">
        <f>IF(C332&lt;&gt;0,D332/C332,"-")</f>
        <v>-</v>
      </c>
      <c r="G332" s="131">
        <f>IF(E332&lt;&gt;0,D332/E332,"-")</f>
        <v>0.199625</v>
      </c>
    </row>
    <row r="333" spans="1:7" ht="30" customHeight="1" hidden="1">
      <c r="A333" s="117"/>
      <c r="B333" s="1"/>
      <c r="C333" s="6"/>
      <c r="D333" s="35"/>
      <c r="E333" s="36"/>
      <c r="F333" s="71"/>
      <c r="G333" s="71"/>
    </row>
    <row r="334" spans="1:7" ht="14.25" customHeight="1">
      <c r="A334" s="23" t="s">
        <v>67</v>
      </c>
      <c r="B334" s="108" t="s">
        <v>76</v>
      </c>
      <c r="C334" s="3">
        <v>0</v>
      </c>
      <c r="D334" s="3">
        <v>79.85</v>
      </c>
      <c r="E334" s="3">
        <v>400</v>
      </c>
      <c r="F334" s="105" t="str">
        <f>IF(C334&lt;&gt;0,0/C334,"-")</f>
        <v>-</v>
      </c>
      <c r="G334" s="61">
        <f>IF(E334&lt;&gt;0,D334/E334,"-")</f>
        <v>0.199625</v>
      </c>
    </row>
    <row r="335" spans="1:7" ht="15" hidden="1">
      <c r="A335" s="1"/>
      <c r="B335" s="1"/>
      <c r="C335" s="6"/>
      <c r="D335" s="3"/>
      <c r="E335" s="3"/>
      <c r="F335" s="61"/>
      <c r="G335" s="61"/>
    </row>
    <row r="336" spans="1:7" ht="15" hidden="1">
      <c r="A336" s="1"/>
      <c r="B336" s="1"/>
      <c r="C336" s="6"/>
      <c r="D336" s="6"/>
      <c r="E336" s="36"/>
      <c r="F336" s="71"/>
      <c r="G336" s="71"/>
    </row>
    <row r="337" spans="1:7" ht="19.5" customHeight="1" hidden="1">
      <c r="A337" s="1"/>
      <c r="B337" s="1"/>
      <c r="C337" s="6"/>
      <c r="D337" s="6"/>
      <c r="E337" s="36"/>
      <c r="F337" s="71"/>
      <c r="G337" s="71"/>
    </row>
    <row r="338" spans="1:7" ht="19.5" customHeight="1" hidden="1">
      <c r="A338" s="1"/>
      <c r="B338" s="1"/>
      <c r="C338" s="6"/>
      <c r="D338" s="6"/>
      <c r="E338" s="36"/>
      <c r="F338" s="71"/>
      <c r="G338" s="71"/>
    </row>
    <row r="339" spans="1:7" ht="19.5" customHeight="1" hidden="1">
      <c r="A339" s="1"/>
      <c r="B339" s="1"/>
      <c r="C339" s="6"/>
      <c r="D339" s="6"/>
      <c r="E339" s="36"/>
      <c r="F339" s="71"/>
      <c r="G339" s="71"/>
    </row>
    <row r="340" spans="1:7" ht="15" customHeight="1" hidden="1">
      <c r="A340" s="1"/>
      <c r="B340" s="1"/>
      <c r="C340" s="6"/>
      <c r="D340" s="6"/>
      <c r="E340" s="36"/>
      <c r="F340" s="71"/>
      <c r="G340" s="71"/>
    </row>
    <row r="341" spans="1:7" s="31" customFormat="1" ht="18" customHeight="1">
      <c r="A341" s="102" t="s">
        <v>171</v>
      </c>
      <c r="B341" s="119" t="s">
        <v>172</v>
      </c>
      <c r="C341" s="40">
        <f>SUBTOTAL(9,C342:C370)</f>
        <v>8797.839999999998</v>
      </c>
      <c r="D341" s="40">
        <f>D343</f>
        <v>10479.380000000001</v>
      </c>
      <c r="E341" s="40">
        <f>SUBTOTAL(9,E342:E370)</f>
        <v>11495</v>
      </c>
      <c r="F341" s="65">
        <f>IF(C341&lt;&gt;0,D341/C341,"-")</f>
        <v>1.191131004883017</v>
      </c>
      <c r="G341" s="65">
        <f>IF(E341&lt;&gt;0,D341/E341,"-")</f>
        <v>0.9116468029578079</v>
      </c>
    </row>
    <row r="342" spans="1:7" ht="30" customHeight="1" hidden="1">
      <c r="A342" s="117"/>
      <c r="B342" s="1"/>
      <c r="C342" s="6"/>
      <c r="D342" s="49"/>
      <c r="E342" s="36"/>
      <c r="F342" s="71"/>
      <c r="G342" s="71"/>
    </row>
    <row r="343" spans="1:7" ht="18" customHeight="1">
      <c r="A343" s="120"/>
      <c r="B343" s="121"/>
      <c r="C343" s="43">
        <f>SUBTOTAL(9,C344:C369)</f>
        <v>8797.839999999998</v>
      </c>
      <c r="D343" s="43">
        <f>D345</f>
        <v>10479.380000000001</v>
      </c>
      <c r="E343" s="43">
        <f>SUBTOTAL(9,E344:E369)</f>
        <v>11495</v>
      </c>
      <c r="F343" s="66">
        <f>IF(C343&lt;&gt;0,D343/C343,"-")</f>
        <v>1.191131004883017</v>
      </c>
      <c r="G343" s="66">
        <f>IF(E343&lt;&gt;0,D343/E343,"-")</f>
        <v>0.9116468029578079</v>
      </c>
    </row>
    <row r="344" spans="1:7" ht="30" customHeight="1" hidden="1">
      <c r="A344" s="117"/>
      <c r="B344" s="1"/>
      <c r="C344" s="6"/>
      <c r="D344" s="122"/>
      <c r="E344" s="36"/>
      <c r="F344" s="71"/>
      <c r="G344" s="71"/>
    </row>
    <row r="345" spans="1:7" ht="18" customHeight="1">
      <c r="A345" s="123" t="s">
        <v>173</v>
      </c>
      <c r="B345" s="124" t="s">
        <v>174</v>
      </c>
      <c r="C345" s="47">
        <f>SUBTOTAL(9,C346:C368)</f>
        <v>8797.839999999998</v>
      </c>
      <c r="D345" s="47">
        <f>D347+D374</f>
        <v>10479.380000000001</v>
      </c>
      <c r="E345" s="47">
        <f>SUBTOTAL(9,E346:E368)</f>
        <v>11495</v>
      </c>
      <c r="F345" s="67">
        <f>IF(C345&lt;&gt;0,D345/C345,"-")</f>
        <v>1.191131004883017</v>
      </c>
      <c r="G345" s="67">
        <f>IF(E345&lt;&gt;0,D345/E345,"-")</f>
        <v>0.9116468029578079</v>
      </c>
    </row>
    <row r="346" spans="1:7" ht="30" customHeight="1" hidden="1">
      <c r="A346" s="117"/>
      <c r="B346" s="1"/>
      <c r="C346" s="6"/>
      <c r="D346" s="125"/>
      <c r="E346" s="36"/>
      <c r="F346" s="71"/>
      <c r="G346" s="71"/>
    </row>
    <row r="347" spans="1:7" ht="18" customHeight="1">
      <c r="A347" s="126" t="s">
        <v>0</v>
      </c>
      <c r="B347" s="127" t="s">
        <v>88</v>
      </c>
      <c r="C347" s="48">
        <f>SUBTOTAL(9,C348:C367)</f>
        <v>8797.839999999998</v>
      </c>
      <c r="D347" s="48">
        <f>SUBTOTAL(9,D348:D367)</f>
        <v>6189.950000000001</v>
      </c>
      <c r="E347" s="48">
        <f>SUBTOTAL(9,E348:E367)</f>
        <v>11495</v>
      </c>
      <c r="F347" s="68">
        <f>IF(C347&lt;&gt;0,D347/C347,"-")</f>
        <v>0.7035761050439655</v>
      </c>
      <c r="G347" s="68">
        <f>IF(E347&lt;&gt;0,D347/E347,"-")</f>
        <v>0.5384906481078731</v>
      </c>
    </row>
    <row r="348" spans="1:7" ht="30" customHeight="1" hidden="1">
      <c r="A348" s="117"/>
      <c r="B348" s="1"/>
      <c r="C348" s="6"/>
      <c r="D348" s="128"/>
      <c r="E348" s="36"/>
      <c r="F348" s="71"/>
      <c r="G348" s="71"/>
    </row>
    <row r="349" spans="1:7" ht="18" customHeight="1">
      <c r="A349" s="129" t="s">
        <v>3</v>
      </c>
      <c r="B349" s="130" t="s">
        <v>94</v>
      </c>
      <c r="C349" s="44">
        <f>SUBTOTAL(9,C350:C359)</f>
        <v>7576.789999999999</v>
      </c>
      <c r="D349" s="44">
        <f>SUBTOTAL(9,D350:D359)</f>
        <v>5430.85</v>
      </c>
      <c r="E349" s="44">
        <f>SUBTOTAL(9,E350:E359)</f>
        <v>10200</v>
      </c>
      <c r="F349" s="69">
        <f>IF(C349&lt;&gt;0,D349/C349,"-")</f>
        <v>0.7167745179686914</v>
      </c>
      <c r="G349" s="69">
        <f>IF(E349&lt;&gt;0,D349/E349,"-")</f>
        <v>0.5324362745098039</v>
      </c>
    </row>
    <row r="350" spans="1:7" ht="22.5" customHeight="1" hidden="1">
      <c r="A350" s="117"/>
      <c r="B350" s="1"/>
      <c r="C350" s="6"/>
      <c r="D350" s="128"/>
      <c r="E350" s="128"/>
      <c r="F350" s="131"/>
      <c r="G350" s="131"/>
    </row>
    <row r="351" spans="1:7" ht="409.5" customHeight="1" hidden="1">
      <c r="A351" s="132" t="s">
        <v>13</v>
      </c>
      <c r="B351" s="133" t="s">
        <v>96</v>
      </c>
      <c r="C351" s="128">
        <f>SUBTOTAL(9,C352:C354)</f>
        <v>6567.98</v>
      </c>
      <c r="D351" s="128">
        <f>SUBTOTAL(9,D352:D354)</f>
        <v>4502.01</v>
      </c>
      <c r="E351" s="128">
        <f>SUBTOTAL(9,E352:E354)</f>
        <v>8800</v>
      </c>
      <c r="F351" s="131">
        <f>IF(C351&lt;&gt;0,D351/C351,"-")</f>
        <v>0.6854481895499074</v>
      </c>
      <c r="G351" s="131">
        <f>IF(E351&lt;&gt;0,D351/E351,"-")</f>
        <v>0.5115920454545455</v>
      </c>
    </row>
    <row r="352" spans="1:7" ht="30" customHeight="1" hidden="1">
      <c r="A352" s="117"/>
      <c r="B352" s="1"/>
      <c r="C352" s="6"/>
      <c r="D352" s="35"/>
      <c r="E352" s="36"/>
      <c r="F352" s="71"/>
      <c r="G352" s="71"/>
    </row>
    <row r="353" spans="1:7" ht="15" customHeight="1">
      <c r="A353" s="23" t="s">
        <v>31</v>
      </c>
      <c r="B353" s="108" t="s">
        <v>116</v>
      </c>
      <c r="C353" s="3">
        <v>6567.98</v>
      </c>
      <c r="D353" s="3">
        <v>4502.01</v>
      </c>
      <c r="E353" s="3">
        <v>8800</v>
      </c>
      <c r="F353" s="61">
        <f>IF(C353&lt;&gt;0,0/C353,"-")</f>
        <v>0</v>
      </c>
      <c r="G353" s="61">
        <f>IF(E353&lt;&gt;0,D353/E353,"-")</f>
        <v>0.5115920454545455</v>
      </c>
    </row>
    <row r="354" spans="1:7" ht="15" hidden="1">
      <c r="A354" s="1"/>
      <c r="B354" s="1"/>
      <c r="C354" s="6"/>
      <c r="D354" s="3"/>
      <c r="E354" s="3"/>
      <c r="F354" s="61"/>
      <c r="G354" s="61"/>
    </row>
    <row r="355" spans="1:7" ht="409.5" customHeight="1" hidden="1">
      <c r="A355" s="132" t="s">
        <v>15</v>
      </c>
      <c r="B355" s="133" t="s">
        <v>111</v>
      </c>
      <c r="C355" s="128">
        <f>SUBTOTAL(9,C356:C358)</f>
        <v>1008.81</v>
      </c>
      <c r="D355" s="128">
        <f>SUBTOTAL(9,D356:D358)</f>
        <v>928.84</v>
      </c>
      <c r="E355" s="128">
        <f>SUBTOTAL(9,E356:E358)</f>
        <v>1400</v>
      </c>
      <c r="F355" s="131">
        <f>IF(C355&lt;&gt;0,D355/C355,"-")</f>
        <v>0.9207283829462437</v>
      </c>
      <c r="G355" s="131">
        <f>IF(E355&lt;&gt;0,D355/E355,"-")</f>
        <v>0.6634571428571429</v>
      </c>
    </row>
    <row r="356" spans="1:7" ht="30" customHeight="1" hidden="1">
      <c r="A356" s="117"/>
      <c r="B356" s="1"/>
      <c r="C356" s="6"/>
      <c r="D356" s="35"/>
      <c r="E356" s="36"/>
      <c r="F356" s="71"/>
      <c r="G356" s="71"/>
    </row>
    <row r="357" spans="1:7" ht="15" customHeight="1">
      <c r="A357" s="23" t="s">
        <v>35</v>
      </c>
      <c r="B357" s="108" t="s">
        <v>118</v>
      </c>
      <c r="C357" s="3">
        <v>1008.81</v>
      </c>
      <c r="D357" s="3">
        <v>928.84</v>
      </c>
      <c r="E357" s="3">
        <v>1400</v>
      </c>
      <c r="F357" s="61">
        <f>IF(C357&lt;&gt;0,0/C357,"-")</f>
        <v>0</v>
      </c>
      <c r="G357" s="61">
        <f>IF(E357&lt;&gt;0,D357/E357,"-")</f>
        <v>0.6634571428571429</v>
      </c>
    </row>
    <row r="358" spans="1:7" ht="15" hidden="1">
      <c r="A358" s="1"/>
      <c r="B358" s="1"/>
      <c r="C358" s="6"/>
      <c r="D358" s="3"/>
      <c r="E358" s="3"/>
      <c r="F358" s="61"/>
      <c r="G358" s="61"/>
    </row>
    <row r="359" spans="1:7" ht="15" hidden="1">
      <c r="A359" s="1"/>
      <c r="B359" s="1"/>
      <c r="C359" s="6"/>
      <c r="D359" s="6"/>
      <c r="E359" s="36"/>
      <c r="F359" s="71"/>
      <c r="G359" s="71"/>
    </row>
    <row r="360" spans="1:7" ht="18" customHeight="1">
      <c r="A360" s="129" t="s">
        <v>4</v>
      </c>
      <c r="B360" s="130" t="s">
        <v>90</v>
      </c>
      <c r="C360" s="44">
        <f>SUBTOTAL(9,C361:C366)</f>
        <v>1221.05</v>
      </c>
      <c r="D360" s="44">
        <f>SUBTOTAL(9,D361:D366)</f>
        <v>759.1</v>
      </c>
      <c r="E360" s="44">
        <f>SUBTOTAL(9,E361:E366)</f>
        <v>1295</v>
      </c>
      <c r="F360" s="69">
        <f>IF(C360&lt;&gt;0,D360/C360,"-")</f>
        <v>0.6216780639613448</v>
      </c>
      <c r="G360" s="69">
        <f>IF(E360&lt;&gt;0,D360/E360,"-")</f>
        <v>0.5861776061776062</v>
      </c>
    </row>
    <row r="361" spans="1:7" ht="22.5" customHeight="1" hidden="1">
      <c r="A361" s="117"/>
      <c r="B361" s="1"/>
      <c r="C361" s="6"/>
      <c r="D361" s="128"/>
      <c r="E361" s="128"/>
      <c r="F361" s="131"/>
      <c r="G361" s="131"/>
    </row>
    <row r="362" spans="1:7" ht="409.5" customHeight="1" hidden="1">
      <c r="A362" s="132" t="s">
        <v>16</v>
      </c>
      <c r="B362" s="133" t="s">
        <v>126</v>
      </c>
      <c r="C362" s="128">
        <f>SUBTOTAL(9,C363:C365)</f>
        <v>1221.05</v>
      </c>
      <c r="D362" s="128">
        <f>SUBTOTAL(9,D363:D365)</f>
        <v>759.1</v>
      </c>
      <c r="E362" s="128">
        <f>SUBTOTAL(9,E363:E365)</f>
        <v>1295</v>
      </c>
      <c r="F362" s="131">
        <f>IF(C362&lt;&gt;0,D362/C362,"-")</f>
        <v>0.6216780639613448</v>
      </c>
      <c r="G362" s="131">
        <f>IF(E362&lt;&gt;0,D362/E362,"-")</f>
        <v>0.5861776061776062</v>
      </c>
    </row>
    <row r="363" spans="1:7" ht="30" customHeight="1" hidden="1">
      <c r="A363" s="117"/>
      <c r="B363" s="1"/>
      <c r="C363" s="6"/>
      <c r="D363" s="35"/>
      <c r="E363" s="36"/>
      <c r="F363" s="71"/>
      <c r="G363" s="71"/>
    </row>
    <row r="364" spans="1:7" ht="15" customHeight="1">
      <c r="A364" s="23">
        <v>3212</v>
      </c>
      <c r="B364" s="108" t="s">
        <v>143</v>
      </c>
      <c r="C364" s="3">
        <v>1221.05</v>
      </c>
      <c r="D364" s="3">
        <v>759.1</v>
      </c>
      <c r="E364" s="3">
        <v>1295</v>
      </c>
      <c r="F364" s="61">
        <f>IF(C364&lt;&gt;0,0/C364,"-")</f>
        <v>0</v>
      </c>
      <c r="G364" s="61">
        <f>IF(E364&lt;&gt;0,D364/E364,"-")</f>
        <v>0.5861776061776062</v>
      </c>
    </row>
    <row r="365" spans="1:7" ht="15" hidden="1">
      <c r="A365" s="1"/>
      <c r="B365" s="1"/>
      <c r="C365" s="6"/>
      <c r="D365" s="3"/>
      <c r="E365" s="3"/>
      <c r="F365" s="61"/>
      <c r="G365" s="61"/>
    </row>
    <row r="366" spans="1:7" ht="15" hidden="1">
      <c r="A366" s="1"/>
      <c r="B366" s="1"/>
      <c r="C366" s="6"/>
      <c r="D366" s="6"/>
      <c r="E366" s="36"/>
      <c r="F366" s="71"/>
      <c r="G366" s="71"/>
    </row>
    <row r="367" spans="1:7" ht="19.5" customHeight="1" hidden="1">
      <c r="A367" s="1"/>
      <c r="B367" s="1"/>
      <c r="C367" s="6"/>
      <c r="D367" s="6"/>
      <c r="E367" s="36"/>
      <c r="F367" s="71"/>
      <c r="G367" s="71"/>
    </row>
    <row r="368" spans="1:7" ht="19.5" customHeight="1" hidden="1">
      <c r="A368" s="1"/>
      <c r="B368" s="1"/>
      <c r="C368" s="6"/>
      <c r="D368" s="6"/>
      <c r="E368" s="36"/>
      <c r="F368" s="71"/>
      <c r="G368" s="71"/>
    </row>
    <row r="369" spans="1:7" ht="19.5" customHeight="1" hidden="1">
      <c r="A369" s="1"/>
      <c r="B369" s="1"/>
      <c r="C369" s="6"/>
      <c r="D369" s="6"/>
      <c r="E369" s="36"/>
      <c r="F369" s="71"/>
      <c r="G369" s="71"/>
    </row>
    <row r="370" spans="1:7" ht="19.5" customHeight="1" hidden="1">
      <c r="A370" s="1"/>
      <c r="B370" s="1"/>
      <c r="C370" s="6"/>
      <c r="D370" s="6"/>
      <c r="E370" s="36"/>
      <c r="F370" s="71"/>
      <c r="G370" s="71"/>
    </row>
    <row r="371" spans="1:7" ht="19.5" customHeight="1" hidden="1">
      <c r="A371" s="1"/>
      <c r="B371" s="1"/>
      <c r="C371" s="6"/>
      <c r="D371" s="6"/>
      <c r="E371" s="36"/>
      <c r="F371" s="71"/>
      <c r="G371" s="71"/>
    </row>
    <row r="372" spans="1:7" ht="15" hidden="1">
      <c r="A372" s="1"/>
      <c r="B372" s="1"/>
      <c r="C372" s="6"/>
      <c r="D372" s="6"/>
      <c r="E372" s="36"/>
      <c r="F372" s="71"/>
      <c r="G372" s="71"/>
    </row>
    <row r="373" spans="1:7" ht="15" hidden="1">
      <c r="A373" s="1"/>
      <c r="B373" s="1"/>
      <c r="C373" s="6"/>
      <c r="D373" s="6"/>
      <c r="E373" s="36"/>
      <c r="F373" s="71"/>
      <c r="G373" s="71"/>
    </row>
    <row r="374" spans="1:7" ht="15">
      <c r="A374" s="126" t="s">
        <v>1</v>
      </c>
      <c r="B374" s="127" t="s">
        <v>115</v>
      </c>
      <c r="C374" s="48">
        <f>C375</f>
        <v>3355.05</v>
      </c>
      <c r="D374" s="48">
        <f>D376+D383+D403</f>
        <v>4289.43</v>
      </c>
      <c r="E374" s="48">
        <f>SUBTOTAL(9,E375:E399)</f>
        <v>0</v>
      </c>
      <c r="F374" s="68">
        <f>IF(C374&lt;&gt;0,D374/C374,"-")</f>
        <v>1.2784995752671346</v>
      </c>
      <c r="G374" s="68" t="str">
        <f>IF(E374&lt;&gt;0,D374/E374,"-")</f>
        <v>-</v>
      </c>
    </row>
    <row r="375" spans="1:7" ht="17.25" customHeight="1">
      <c r="A375" s="135">
        <v>45</v>
      </c>
      <c r="B375" s="136" t="s">
        <v>162</v>
      </c>
      <c r="C375" s="137">
        <v>3355.05</v>
      </c>
      <c r="D375" s="137">
        <f>D376</f>
        <v>4289.43</v>
      </c>
      <c r="E375" s="138">
        <v>0</v>
      </c>
      <c r="F375" s="139" t="s">
        <v>160</v>
      </c>
      <c r="G375" s="139" t="s">
        <v>160</v>
      </c>
    </row>
    <row r="376" spans="1:7" ht="15">
      <c r="A376" s="23">
        <v>4511</v>
      </c>
      <c r="B376" s="108" t="s">
        <v>163</v>
      </c>
      <c r="C376" s="3">
        <v>3355.05</v>
      </c>
      <c r="D376" s="3">
        <v>4289.43</v>
      </c>
      <c r="E376" s="109">
        <v>0</v>
      </c>
      <c r="F376" s="111" t="s">
        <v>160</v>
      </c>
      <c r="G376" s="111" t="s">
        <v>160</v>
      </c>
    </row>
    <row r="377" spans="1:7" ht="27.75" customHeight="1">
      <c r="A377" s="140" t="s">
        <v>82</v>
      </c>
      <c r="B377" s="140"/>
      <c r="C377" s="141">
        <f>C102+C238+C343</f>
        <v>293438.51000000007</v>
      </c>
      <c r="D377" s="141">
        <f>D100+D216+D236+D341</f>
        <v>789768.5399999999</v>
      </c>
      <c r="E377" s="141">
        <f>SUBTOTAL(9,E112:E373)</f>
        <v>1901263</v>
      </c>
      <c r="F377" s="142">
        <f>IF(C377&lt;&gt;0,D377/C377,"-")</f>
        <v>2.6914277202402634</v>
      </c>
      <c r="G377" s="142">
        <f>IF(E377&lt;&gt;0,D377/E377,"-")</f>
        <v>0.41539152657996287</v>
      </c>
    </row>
    <row r="378" spans="1:7" ht="15">
      <c r="A378" s="1"/>
      <c r="B378" s="1"/>
      <c r="C378" s="1"/>
      <c r="D378" s="1"/>
      <c r="E378" s="1"/>
      <c r="F378" s="1"/>
      <c r="G378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O35" sqref="O35"/>
    </sheetView>
  </sheetViews>
  <sheetFormatPr defaultColWidth="9.140625" defaultRowHeight="15"/>
  <cols>
    <col min="6" max="6" width="12.140625" style="0" customWidth="1"/>
    <col min="7" max="7" width="12.28125" style="0" customWidth="1"/>
    <col min="8" max="8" width="17.00390625" style="0" customWidth="1"/>
  </cols>
  <sheetData>
    <row r="1" spans="1:8" ht="15.75">
      <c r="A1" s="240" t="s">
        <v>220</v>
      </c>
      <c r="B1" s="240"/>
      <c r="C1" s="240"/>
      <c r="D1" s="240"/>
      <c r="E1" s="240"/>
      <c r="F1" s="240"/>
      <c r="G1" s="240"/>
      <c r="H1" s="240"/>
    </row>
    <row r="2" spans="1:8" ht="15.75">
      <c r="A2" s="241" t="s">
        <v>180</v>
      </c>
      <c r="B2" s="241"/>
      <c r="C2" s="241"/>
      <c r="D2" s="241"/>
      <c r="E2" s="241"/>
      <c r="F2" s="241"/>
      <c r="G2" s="241"/>
      <c r="H2" s="241"/>
    </row>
    <row r="3" spans="1:10" ht="47.25">
      <c r="A3" s="242" t="s">
        <v>181</v>
      </c>
      <c r="B3" s="242"/>
      <c r="C3" s="242"/>
      <c r="D3" s="242"/>
      <c r="E3" s="242"/>
      <c r="F3" s="143" t="s">
        <v>182</v>
      </c>
      <c r="G3" s="143" t="s">
        <v>183</v>
      </c>
      <c r="H3" s="143" t="s">
        <v>184</v>
      </c>
      <c r="I3" s="200" t="s">
        <v>203</v>
      </c>
      <c r="J3" s="200" t="s">
        <v>203</v>
      </c>
    </row>
    <row r="4" spans="1:10" ht="15.75">
      <c r="A4" s="243" t="s">
        <v>185</v>
      </c>
      <c r="B4" s="243"/>
      <c r="C4" s="243"/>
      <c r="D4" s="243"/>
      <c r="E4" s="243"/>
      <c r="F4" s="144">
        <f>SUM(F5:F6)</f>
        <v>406787</v>
      </c>
      <c r="G4" s="144">
        <f>SUM(G5:G6)</f>
        <v>1672232</v>
      </c>
      <c r="H4" s="144">
        <f>SUM(H5:H6)</f>
        <v>655669.6</v>
      </c>
      <c r="I4" s="202">
        <f>H4/F4*100</f>
        <v>161.1825353317584</v>
      </c>
      <c r="J4" s="204">
        <f>H4/G4*100</f>
        <v>39.20924847748398</v>
      </c>
    </row>
    <row r="5" spans="1:10" ht="15.75">
      <c r="A5" s="244" t="s">
        <v>186</v>
      </c>
      <c r="B5" s="244"/>
      <c r="C5" s="244"/>
      <c r="D5" s="244"/>
      <c r="E5" s="244"/>
      <c r="F5" s="145">
        <v>393542</v>
      </c>
      <c r="G5" s="145">
        <v>1672232</v>
      </c>
      <c r="H5" s="145">
        <v>655669.6</v>
      </c>
      <c r="I5" s="201">
        <f aca="true" t="shared" si="0" ref="I5:I10">H5/F5*100</f>
        <v>166.60727444592953</v>
      </c>
      <c r="J5" s="205">
        <f aca="true" t="shared" si="1" ref="J5:J10">H5/G5*100</f>
        <v>39.20924847748398</v>
      </c>
    </row>
    <row r="6" spans="1:10" ht="15.75">
      <c r="A6" s="245" t="s">
        <v>187</v>
      </c>
      <c r="B6" s="245"/>
      <c r="C6" s="245"/>
      <c r="D6" s="245"/>
      <c r="E6" s="245"/>
      <c r="F6" s="146">
        <v>13245</v>
      </c>
      <c r="G6" s="146">
        <v>0</v>
      </c>
      <c r="H6" s="146">
        <v>0</v>
      </c>
      <c r="I6" s="201">
        <f t="shared" si="0"/>
        <v>0</v>
      </c>
      <c r="J6" s="205">
        <v>0</v>
      </c>
    </row>
    <row r="7" spans="1:10" ht="15.75">
      <c r="A7" s="246" t="s">
        <v>188</v>
      </c>
      <c r="B7" s="246"/>
      <c r="C7" s="246"/>
      <c r="D7" s="246"/>
      <c r="E7" s="246"/>
      <c r="F7" s="147">
        <f>SUM(F8:F9)</f>
        <v>296794</v>
      </c>
      <c r="G7" s="147">
        <f>SUM(G8:G9)</f>
        <v>1901263</v>
      </c>
      <c r="H7" s="147">
        <f>SUM(H8:H9)</f>
        <v>789768.54</v>
      </c>
      <c r="I7" s="202">
        <f t="shared" si="0"/>
        <v>266.0999009413937</v>
      </c>
      <c r="J7" s="204">
        <f t="shared" si="1"/>
        <v>41.53915265799629</v>
      </c>
    </row>
    <row r="8" spans="1:10" ht="15.75">
      <c r="A8" s="244" t="s">
        <v>189</v>
      </c>
      <c r="B8" s="244"/>
      <c r="C8" s="244"/>
      <c r="D8" s="244"/>
      <c r="E8" s="244"/>
      <c r="F8" s="145">
        <v>296794</v>
      </c>
      <c r="G8" s="145">
        <v>1901263</v>
      </c>
      <c r="H8" s="145">
        <v>486208.39</v>
      </c>
      <c r="I8" s="201">
        <f t="shared" si="0"/>
        <v>163.82015472010892</v>
      </c>
      <c r="J8" s="205">
        <f t="shared" si="1"/>
        <v>25.57291600373015</v>
      </c>
    </row>
    <row r="9" spans="1:10" ht="15.75">
      <c r="A9" s="245" t="s">
        <v>190</v>
      </c>
      <c r="B9" s="245"/>
      <c r="C9" s="245"/>
      <c r="D9" s="245"/>
      <c r="E9" s="245"/>
      <c r="F9" s="146"/>
      <c r="G9" s="146">
        <v>0</v>
      </c>
      <c r="H9" s="199">
        <v>303560.15</v>
      </c>
      <c r="I9" s="201">
        <v>0</v>
      </c>
      <c r="J9" s="205">
        <v>0</v>
      </c>
    </row>
    <row r="10" spans="1:10" ht="15.75">
      <c r="A10" s="247" t="s">
        <v>191</v>
      </c>
      <c r="B10" s="247"/>
      <c r="C10" s="247"/>
      <c r="D10" s="247"/>
      <c r="E10" s="247"/>
      <c r="F10" s="148">
        <f>SUM(F4-F7)</f>
        <v>109993</v>
      </c>
      <c r="G10" s="148">
        <f>SUM(G4-G7)</f>
        <v>-229031</v>
      </c>
      <c r="H10" s="148">
        <f>SUM(H4-H7)</f>
        <v>-134098.94000000006</v>
      </c>
      <c r="I10" s="203">
        <f t="shared" si="0"/>
        <v>-121.91588555635364</v>
      </c>
      <c r="J10" s="204">
        <f t="shared" si="1"/>
        <v>58.55056302421946</v>
      </c>
    </row>
    <row r="11" spans="1:8" ht="15.75">
      <c r="A11" s="149"/>
      <c r="B11" s="149"/>
      <c r="C11" s="149"/>
      <c r="D11" s="149"/>
      <c r="E11" s="149"/>
      <c r="F11" s="149"/>
      <c r="G11" s="149"/>
      <c r="H11" s="149"/>
    </row>
    <row r="12" spans="1:8" ht="15.75">
      <c r="A12" s="241" t="s">
        <v>192</v>
      </c>
      <c r="B12" s="241"/>
      <c r="C12" s="241"/>
      <c r="D12" s="241"/>
      <c r="E12" s="241"/>
      <c r="F12" s="241"/>
      <c r="G12" s="241"/>
      <c r="H12" s="241"/>
    </row>
    <row r="13" spans="1:10" ht="47.25">
      <c r="A13" s="248" t="s">
        <v>193</v>
      </c>
      <c r="B13" s="249"/>
      <c r="C13" s="249"/>
      <c r="D13" s="249"/>
      <c r="E13" s="249"/>
      <c r="F13" s="143" t="s">
        <v>182</v>
      </c>
      <c r="G13" s="143" t="s">
        <v>183</v>
      </c>
      <c r="H13" s="143" t="s">
        <v>184</v>
      </c>
      <c r="I13" s="200" t="s">
        <v>203</v>
      </c>
      <c r="J13" s="200" t="s">
        <v>203</v>
      </c>
    </row>
    <row r="14" spans="1:10" ht="15.75">
      <c r="A14" s="250" t="s">
        <v>194</v>
      </c>
      <c r="B14" s="251"/>
      <c r="C14" s="251"/>
      <c r="D14" s="251"/>
      <c r="E14" s="252"/>
      <c r="F14" s="150">
        <v>0</v>
      </c>
      <c r="G14" s="150">
        <v>0</v>
      </c>
      <c r="H14" s="150">
        <v>0</v>
      </c>
      <c r="I14" s="202">
        <v>0</v>
      </c>
      <c r="J14" s="204">
        <v>0</v>
      </c>
    </row>
    <row r="15" spans="1:10" ht="15.75">
      <c r="A15" s="250" t="s">
        <v>195</v>
      </c>
      <c r="B15" s="253"/>
      <c r="C15" s="253"/>
      <c r="D15" s="253"/>
      <c r="E15" s="253"/>
      <c r="F15" s="150">
        <v>0</v>
      </c>
      <c r="G15" s="150">
        <v>0</v>
      </c>
      <c r="H15" s="150">
        <v>0</v>
      </c>
      <c r="I15" s="201">
        <v>0</v>
      </c>
      <c r="J15" s="205">
        <v>0</v>
      </c>
    </row>
    <row r="16" spans="1:10" ht="15.75">
      <c r="A16" s="254" t="s">
        <v>196</v>
      </c>
      <c r="B16" s="255"/>
      <c r="C16" s="255"/>
      <c r="D16" s="255"/>
      <c r="E16" s="255"/>
      <c r="F16" s="151">
        <f>SUM(F14-F15)</f>
        <v>0</v>
      </c>
      <c r="G16" s="151">
        <f>SUM(G14-G15)</f>
        <v>0</v>
      </c>
      <c r="H16" s="151">
        <f>SUM(H14-H15)</f>
        <v>0</v>
      </c>
      <c r="I16" s="202">
        <v>0</v>
      </c>
      <c r="J16" s="204">
        <v>0</v>
      </c>
    </row>
    <row r="17" spans="1:10" ht="15.75">
      <c r="A17" s="206"/>
      <c r="B17" s="206"/>
      <c r="C17" s="206"/>
      <c r="D17" s="206"/>
      <c r="E17" s="206"/>
      <c r="F17" s="207"/>
      <c r="G17" s="207"/>
      <c r="H17" s="207"/>
      <c r="I17" s="208"/>
      <c r="J17" s="205"/>
    </row>
    <row r="18" spans="1:10" ht="15.75">
      <c r="A18" s="256" t="s">
        <v>197</v>
      </c>
      <c r="B18" s="253"/>
      <c r="C18" s="253"/>
      <c r="D18" s="253"/>
      <c r="E18" s="253"/>
      <c r="F18" s="209">
        <f>F10+F16</f>
        <v>109993</v>
      </c>
      <c r="G18" s="209">
        <f>G10+G16</f>
        <v>-229031</v>
      </c>
      <c r="H18" s="209">
        <f>H10+H16</f>
        <v>-134098.94000000006</v>
      </c>
      <c r="I18" s="201">
        <f>I10+I16</f>
        <v>-121.91588555635364</v>
      </c>
      <c r="J18" s="205">
        <f>J10+J16</f>
        <v>58.55056302421946</v>
      </c>
    </row>
    <row r="19" spans="1:8" ht="15.75">
      <c r="A19" s="152"/>
      <c r="B19" s="152"/>
      <c r="C19" s="152"/>
      <c r="D19" s="152"/>
      <c r="E19" s="152"/>
      <c r="F19" s="152"/>
      <c r="G19" s="152"/>
      <c r="H19" s="152"/>
    </row>
    <row r="21" spans="1:10" ht="21.75" customHeight="1">
      <c r="A21" s="257" t="s">
        <v>229</v>
      </c>
      <c r="B21" s="258"/>
      <c r="C21" s="258"/>
      <c r="D21" s="258"/>
      <c r="E21" s="258"/>
      <c r="F21" s="258"/>
      <c r="G21" s="258"/>
      <c r="H21" s="258"/>
      <c r="I21" s="258"/>
      <c r="J21" s="258"/>
    </row>
    <row r="23" spans="1:10" ht="47.25">
      <c r="A23" s="248" t="s">
        <v>230</v>
      </c>
      <c r="B23" s="249"/>
      <c r="C23" s="249"/>
      <c r="D23" s="249"/>
      <c r="E23" s="249"/>
      <c r="F23" s="195" t="s">
        <v>182</v>
      </c>
      <c r="G23" s="195" t="s">
        <v>183</v>
      </c>
      <c r="H23" s="195" t="s">
        <v>184</v>
      </c>
      <c r="I23" s="200" t="s">
        <v>203</v>
      </c>
      <c r="J23" s="200" t="s">
        <v>203</v>
      </c>
    </row>
    <row r="24" spans="1:10" ht="15.75">
      <c r="A24" s="261" t="s">
        <v>231</v>
      </c>
      <c r="B24" s="262"/>
      <c r="C24" s="262"/>
      <c r="D24" s="262"/>
      <c r="E24" s="263"/>
      <c r="F24" s="210">
        <v>326239.12</v>
      </c>
      <c r="G24" s="210">
        <v>312512.75</v>
      </c>
      <c r="H24" s="210">
        <v>427233</v>
      </c>
      <c r="I24" s="208">
        <f>H24/F24*100</f>
        <v>130.95701091886224</v>
      </c>
      <c r="J24" s="205">
        <f>H24/G24*100</f>
        <v>136.70898227352325</v>
      </c>
    </row>
    <row r="25" spans="1:10" ht="15.75">
      <c r="A25" s="261" t="s">
        <v>232</v>
      </c>
      <c r="B25" s="264"/>
      <c r="C25" s="264"/>
      <c r="D25" s="264"/>
      <c r="E25" s="264"/>
      <c r="F25" s="210">
        <v>109993</v>
      </c>
      <c r="G25" s="210">
        <f>G18</f>
        <v>-229031</v>
      </c>
      <c r="H25" s="210">
        <f>H18</f>
        <v>-134098.94000000006</v>
      </c>
      <c r="I25" s="208">
        <v>0</v>
      </c>
      <c r="J25" s="205">
        <v>0</v>
      </c>
    </row>
    <row r="26" spans="1:10" ht="29.25" customHeight="1">
      <c r="A26" s="256" t="s">
        <v>233</v>
      </c>
      <c r="B26" s="253"/>
      <c r="C26" s="253"/>
      <c r="D26" s="253"/>
      <c r="E26" s="253"/>
      <c r="F26" s="211">
        <f>F24+F25</f>
        <v>436232.12</v>
      </c>
      <c r="G26" s="211">
        <v>83481.75</v>
      </c>
      <c r="H26" s="211">
        <f>H24+H25</f>
        <v>293134.05999999994</v>
      </c>
      <c r="I26" s="208">
        <v>0</v>
      </c>
      <c r="J26" s="205">
        <f>H26/G26*100</f>
        <v>351.1354996750786</v>
      </c>
    </row>
    <row r="29" spans="1:10" ht="15.75">
      <c r="A29" s="258" t="s">
        <v>234</v>
      </c>
      <c r="B29" s="258"/>
      <c r="C29" s="258"/>
      <c r="D29" s="258"/>
      <c r="E29" s="258"/>
      <c r="F29" s="258"/>
      <c r="G29" s="258"/>
      <c r="H29" s="258"/>
      <c r="I29" s="258"/>
      <c r="J29" s="258"/>
    </row>
    <row r="31" spans="1:10" ht="47.25">
      <c r="A31" s="242" t="s">
        <v>235</v>
      </c>
      <c r="B31" s="242"/>
      <c r="C31" s="242"/>
      <c r="D31" s="242"/>
      <c r="E31" s="242"/>
      <c r="F31" s="195" t="s">
        <v>182</v>
      </c>
      <c r="G31" s="195" t="s">
        <v>183</v>
      </c>
      <c r="H31" s="195" t="s">
        <v>184</v>
      </c>
      <c r="I31" s="200" t="s">
        <v>203</v>
      </c>
      <c r="J31" s="200" t="s">
        <v>203</v>
      </c>
    </row>
    <row r="32" spans="1:10" ht="15.75">
      <c r="A32" s="265" t="s">
        <v>236</v>
      </c>
      <c r="B32" s="265"/>
      <c r="C32" s="265"/>
      <c r="D32" s="265"/>
      <c r="E32" s="265"/>
      <c r="F32" s="214">
        <v>326239</v>
      </c>
      <c r="G32" s="212">
        <v>312512.75</v>
      </c>
      <c r="H32" s="232">
        <v>427233</v>
      </c>
      <c r="I32" s="208">
        <v>0</v>
      </c>
      <c r="J32" s="205">
        <f>H32/G32*100</f>
        <v>136.70898227352325</v>
      </c>
    </row>
    <row r="33" spans="1:10" ht="31.5" customHeight="1">
      <c r="A33" s="259" t="s">
        <v>237</v>
      </c>
      <c r="B33" s="259"/>
      <c r="C33" s="259"/>
      <c r="D33" s="259"/>
      <c r="E33" s="259"/>
      <c r="F33" s="215">
        <v>0</v>
      </c>
      <c r="G33" s="215">
        <v>-229031</v>
      </c>
      <c r="H33" s="233">
        <v>0</v>
      </c>
      <c r="I33" s="202">
        <v>0</v>
      </c>
      <c r="J33" s="204">
        <f>H33/G33*100</f>
        <v>0</v>
      </c>
    </row>
    <row r="34" spans="1:10" ht="15.75">
      <c r="A34" s="245" t="s">
        <v>238</v>
      </c>
      <c r="B34" s="245"/>
      <c r="C34" s="245"/>
      <c r="D34" s="245"/>
      <c r="E34" s="245"/>
      <c r="F34" s="216">
        <f>F25</f>
        <v>109993</v>
      </c>
      <c r="G34" s="146">
        <v>0</v>
      </c>
      <c r="H34" s="234">
        <f>H10</f>
        <v>-134098.94000000006</v>
      </c>
      <c r="I34" s="201">
        <v>0</v>
      </c>
      <c r="J34" s="205">
        <v>0</v>
      </c>
    </row>
    <row r="35" spans="1:10" ht="20.25" customHeight="1">
      <c r="A35" s="260" t="s">
        <v>245</v>
      </c>
      <c r="B35" s="260"/>
      <c r="C35" s="260"/>
      <c r="D35" s="260"/>
      <c r="E35" s="260"/>
      <c r="F35" s="217">
        <f>F32+F34</f>
        <v>436232</v>
      </c>
      <c r="G35" s="213">
        <f>G32+G33</f>
        <v>83481.75</v>
      </c>
      <c r="H35" s="235">
        <f>H32+H34</f>
        <v>293134.05999999994</v>
      </c>
      <c r="I35" s="208">
        <v>0</v>
      </c>
      <c r="J35" s="205">
        <f>H35/G35*100</f>
        <v>351.1354996750786</v>
      </c>
    </row>
    <row r="36" ht="15">
      <c r="H36" s="224"/>
    </row>
  </sheetData>
  <sheetProtection/>
  <mergeCells count="27">
    <mergeCell ref="A33:E33"/>
    <mergeCell ref="A34:E34"/>
    <mergeCell ref="A35:E35"/>
    <mergeCell ref="A24:E24"/>
    <mergeCell ref="A25:E25"/>
    <mergeCell ref="A26:E26"/>
    <mergeCell ref="A29:J29"/>
    <mergeCell ref="A31:E31"/>
    <mergeCell ref="A32:E32"/>
    <mergeCell ref="A14:E14"/>
    <mergeCell ref="A15:E15"/>
    <mergeCell ref="A16:E16"/>
    <mergeCell ref="A18:E18"/>
    <mergeCell ref="A21:J21"/>
    <mergeCell ref="A23:E23"/>
    <mergeCell ref="A7:E7"/>
    <mergeCell ref="A8:E8"/>
    <mergeCell ref="A9:E9"/>
    <mergeCell ref="A10:E10"/>
    <mergeCell ref="A12:H12"/>
    <mergeCell ref="A13:E13"/>
    <mergeCell ref="A1:H1"/>
    <mergeCell ref="A2:H2"/>
    <mergeCell ref="A3:E3"/>
    <mergeCell ref="A4:E4"/>
    <mergeCell ref="A5:E5"/>
    <mergeCell ref="A6:E6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80" zoomScaleNormal="80" zoomScalePageLayoutView="0" workbookViewId="0" topLeftCell="A10">
      <selection activeCell="D35" sqref="D35"/>
    </sheetView>
  </sheetViews>
  <sheetFormatPr defaultColWidth="9.140625" defaultRowHeight="15"/>
  <cols>
    <col min="2" max="2" width="29.57421875" style="0" customWidth="1"/>
    <col min="3" max="3" width="28.421875" style="0" customWidth="1"/>
    <col min="4" max="4" width="27.28125" style="0" customWidth="1"/>
    <col min="5" max="5" width="13.57421875" style="0" customWidth="1"/>
    <col min="9" max="9" width="9.140625" style="0" customWidth="1"/>
  </cols>
  <sheetData>
    <row r="1" spans="1:5" ht="15.75">
      <c r="A1" s="153"/>
      <c r="B1" s="153"/>
      <c r="C1" s="154"/>
      <c r="D1" s="154"/>
      <c r="E1" s="154"/>
    </row>
    <row r="2" spans="1:5" ht="18.75">
      <c r="A2" s="269" t="s">
        <v>198</v>
      </c>
      <c r="B2" s="269"/>
      <c r="C2" s="269"/>
      <c r="D2" s="269"/>
      <c r="E2" s="269"/>
    </row>
    <row r="3" spans="1:5" ht="15.75">
      <c r="A3" s="155"/>
      <c r="B3" s="155"/>
      <c r="C3" s="156"/>
      <c r="D3" s="155"/>
      <c r="E3" s="155"/>
    </row>
    <row r="4" spans="1:5" ht="31.5">
      <c r="A4" s="157" t="s">
        <v>199</v>
      </c>
      <c r="B4" s="158" t="s">
        <v>200</v>
      </c>
      <c r="C4" s="159" t="s">
        <v>201</v>
      </c>
      <c r="D4" s="160" t="s">
        <v>202</v>
      </c>
      <c r="E4" s="160" t="s">
        <v>203</v>
      </c>
    </row>
    <row r="5" spans="1:5" ht="21">
      <c r="A5" s="161">
        <v>1</v>
      </c>
      <c r="B5" s="162" t="s">
        <v>204</v>
      </c>
      <c r="C5" s="163"/>
      <c r="D5" s="190"/>
      <c r="E5" s="164"/>
    </row>
    <row r="6" spans="1:5" ht="15.75">
      <c r="A6" s="165"/>
      <c r="B6" s="166" t="s">
        <v>205</v>
      </c>
      <c r="C6" s="168">
        <v>0</v>
      </c>
      <c r="D6" s="169">
        <v>0</v>
      </c>
      <c r="E6" s="169"/>
    </row>
    <row r="7" spans="1:5" ht="15.75">
      <c r="A7" s="170"/>
      <c r="B7" s="170" t="s">
        <v>206</v>
      </c>
      <c r="C7" s="182">
        <v>1261312</v>
      </c>
      <c r="D7" s="171">
        <v>345599.23</v>
      </c>
      <c r="E7" s="171">
        <f>D7/C7*100</f>
        <v>27.399979545108582</v>
      </c>
    </row>
    <row r="8" spans="1:5" ht="15.75">
      <c r="A8" s="170"/>
      <c r="B8" s="170" t="s">
        <v>207</v>
      </c>
      <c r="C8" s="182">
        <v>1261312</v>
      </c>
      <c r="D8" s="171">
        <v>375445.5</v>
      </c>
      <c r="E8" s="171">
        <f>D8/C8*100</f>
        <v>29.76626718845139</v>
      </c>
    </row>
    <row r="9" spans="1:5" ht="15.75">
      <c r="A9" s="270" t="s">
        <v>208</v>
      </c>
      <c r="B9" s="270"/>
      <c r="C9" s="183">
        <f>C6+C7-C8</f>
        <v>0</v>
      </c>
      <c r="D9" s="172">
        <f>D6+D7-D8</f>
        <v>-29846.27000000002</v>
      </c>
      <c r="E9" s="172">
        <v>0</v>
      </c>
    </row>
    <row r="10" spans="1:5" ht="15.75">
      <c r="A10" s="165" t="s">
        <v>0</v>
      </c>
      <c r="B10" s="167" t="s">
        <v>209</v>
      </c>
      <c r="C10" s="184"/>
      <c r="D10" s="173"/>
      <c r="E10" s="173"/>
    </row>
    <row r="11" spans="1:5" ht="15.75">
      <c r="A11" s="165"/>
      <c r="B11" s="166" t="s">
        <v>205</v>
      </c>
      <c r="C11" s="184">
        <v>131992.26</v>
      </c>
      <c r="D11" s="173">
        <v>208404.41</v>
      </c>
      <c r="E11" s="173"/>
    </row>
    <row r="12" spans="1:5" ht="15.75">
      <c r="A12" s="170"/>
      <c r="B12" s="170" t="s">
        <v>206</v>
      </c>
      <c r="C12" s="182">
        <v>86000</v>
      </c>
      <c r="D12" s="171">
        <v>60236.22</v>
      </c>
      <c r="E12" s="171">
        <f>D12/C12*100</f>
        <v>70.04211627906976</v>
      </c>
    </row>
    <row r="13" spans="1:5" ht="15.75">
      <c r="A13" s="170"/>
      <c r="B13" s="170" t="s">
        <v>207</v>
      </c>
      <c r="C13" s="182">
        <v>176975.33</v>
      </c>
      <c r="D13" s="171">
        <v>162508.43</v>
      </c>
      <c r="E13" s="171">
        <f>D13/C13*100</f>
        <v>91.82547081562159</v>
      </c>
    </row>
    <row r="14" spans="1:5" ht="15.75">
      <c r="A14" s="270" t="s">
        <v>208</v>
      </c>
      <c r="B14" s="270"/>
      <c r="C14" s="185">
        <f>SUM(C12-C13+C11)</f>
        <v>41016.93000000002</v>
      </c>
      <c r="D14" s="172">
        <f>D11+D12-D13</f>
        <v>106132.20000000001</v>
      </c>
      <c r="E14" s="172">
        <f>SUM(E12-E13)</f>
        <v>-21.783354536551826</v>
      </c>
    </row>
    <row r="15" spans="1:5" ht="15.75">
      <c r="A15" s="165" t="s">
        <v>210</v>
      </c>
      <c r="B15" s="167" t="s">
        <v>211</v>
      </c>
      <c r="C15" s="186"/>
      <c r="D15" s="174"/>
      <c r="E15" s="174"/>
    </row>
    <row r="16" spans="1:5" ht="15.75">
      <c r="A16" s="165"/>
      <c r="B16" s="166" t="s">
        <v>205</v>
      </c>
      <c r="C16" s="186">
        <v>166670.67</v>
      </c>
      <c r="D16" s="174">
        <v>205503.65</v>
      </c>
      <c r="E16" s="174"/>
    </row>
    <row r="17" spans="1:5" ht="15.75">
      <c r="A17" s="170"/>
      <c r="B17" s="170" t="s">
        <v>206</v>
      </c>
      <c r="C17" s="182">
        <v>309020</v>
      </c>
      <c r="D17" s="171">
        <v>171766.5</v>
      </c>
      <c r="E17" s="171">
        <f>D17/C17*100</f>
        <v>55.58426639052488</v>
      </c>
    </row>
    <row r="18" spans="1:5" ht="15.75">
      <c r="A18" s="170"/>
      <c r="B18" s="170" t="s">
        <v>207</v>
      </c>
      <c r="C18" s="182">
        <v>451480.67</v>
      </c>
      <c r="D18" s="171">
        <v>241335.23</v>
      </c>
      <c r="E18" s="171">
        <f>D18/C18*100</f>
        <v>53.454166708842706</v>
      </c>
    </row>
    <row r="19" spans="1:5" ht="15.75">
      <c r="A19" s="270" t="s">
        <v>208</v>
      </c>
      <c r="B19" s="270"/>
      <c r="C19" s="185">
        <f>SUM(C17-C18+C16)</f>
        <v>24210.00000000003</v>
      </c>
      <c r="D19" s="172">
        <f>D16+D17-D18</f>
        <v>135934.92</v>
      </c>
      <c r="E19" s="172">
        <f>SUM(E17-E18)</f>
        <v>2.130099681682175</v>
      </c>
    </row>
    <row r="20" spans="1:5" ht="15.75">
      <c r="A20" s="165" t="s">
        <v>212</v>
      </c>
      <c r="B20" s="167" t="s">
        <v>213</v>
      </c>
      <c r="C20" s="186"/>
      <c r="D20" s="174"/>
      <c r="E20" s="174"/>
    </row>
    <row r="21" spans="1:5" ht="15.75">
      <c r="A21" s="165"/>
      <c r="B21" s="166" t="s">
        <v>205</v>
      </c>
      <c r="C21" s="186">
        <v>10344.4</v>
      </c>
      <c r="D21" s="174">
        <v>9819.8</v>
      </c>
      <c r="E21" s="174"/>
    </row>
    <row r="22" spans="1:5" ht="15.75">
      <c r="A22" s="170"/>
      <c r="B22" s="170" t="s">
        <v>206</v>
      </c>
      <c r="C22" s="182">
        <v>15900</v>
      </c>
      <c r="D22" s="171">
        <v>78067.65</v>
      </c>
      <c r="E22" s="171">
        <f>D22/C22*100</f>
        <v>490.9915094339622</v>
      </c>
    </row>
    <row r="23" spans="1:5" ht="15.75">
      <c r="A23" s="170"/>
      <c r="B23" s="170" t="s">
        <v>207</v>
      </c>
      <c r="C23" s="182">
        <v>11495</v>
      </c>
      <c r="D23" s="171">
        <v>10479.38</v>
      </c>
      <c r="E23" s="171">
        <f>D23/C23*100</f>
        <v>91.16468029578077</v>
      </c>
    </row>
    <row r="24" spans="1:5" ht="15.75">
      <c r="A24" s="270" t="s">
        <v>208</v>
      </c>
      <c r="B24" s="270"/>
      <c r="C24" s="187">
        <f>C23-C22+C21</f>
        <v>5939.4</v>
      </c>
      <c r="D24" s="175">
        <f>D21+D22-D23</f>
        <v>77408.06999999999</v>
      </c>
      <c r="E24" s="171">
        <f>D24/C24*100</f>
        <v>1303.2978078593796</v>
      </c>
    </row>
    <row r="25" spans="1:5" ht="15.75">
      <c r="A25" s="177">
        <v>6</v>
      </c>
      <c r="B25" s="178" t="s">
        <v>214</v>
      </c>
      <c r="C25" s="188"/>
      <c r="D25" s="176"/>
      <c r="E25" s="176"/>
    </row>
    <row r="26" spans="1:5" ht="15.75">
      <c r="A26" s="176"/>
      <c r="B26" s="179" t="s">
        <v>215</v>
      </c>
      <c r="C26" s="188">
        <v>3505</v>
      </c>
      <c r="D26" s="176">
        <v>3505</v>
      </c>
      <c r="E26" s="176">
        <f>D26/C26*100</f>
        <v>100</v>
      </c>
    </row>
    <row r="27" spans="1:5" ht="15.75">
      <c r="A27" s="176"/>
      <c r="B27" s="176" t="s">
        <v>206</v>
      </c>
      <c r="C27" s="188">
        <v>0</v>
      </c>
      <c r="D27" s="176"/>
      <c r="E27" s="176">
        <v>0</v>
      </c>
    </row>
    <row r="28" spans="1:5" ht="15.75">
      <c r="A28" s="176"/>
      <c r="B28" s="176" t="s">
        <v>207</v>
      </c>
      <c r="C28" s="188">
        <v>0</v>
      </c>
      <c r="D28" s="176"/>
      <c r="E28" s="176">
        <v>0</v>
      </c>
    </row>
    <row r="29" spans="1:5" ht="15.75">
      <c r="A29" s="176"/>
      <c r="B29" s="179" t="s">
        <v>208</v>
      </c>
      <c r="C29" s="189">
        <v>3505</v>
      </c>
      <c r="D29" s="180">
        <v>3505</v>
      </c>
      <c r="E29" s="180">
        <v>100</v>
      </c>
    </row>
    <row r="30" spans="1:5" ht="15.75">
      <c r="A30" s="266"/>
      <c r="B30" s="266"/>
      <c r="C30" s="187"/>
      <c r="D30" s="175"/>
      <c r="E30" s="175"/>
    </row>
    <row r="31" spans="1:5" ht="15.75">
      <c r="A31" s="266" t="s">
        <v>216</v>
      </c>
      <c r="B31" s="266"/>
      <c r="C31" s="187">
        <f>C7+C12+C17+C22</f>
        <v>1672232</v>
      </c>
      <c r="D31" s="175">
        <f>D7+D12+D17+D22+D27</f>
        <v>655669.6</v>
      </c>
      <c r="E31" s="175">
        <f>D31/C31*100</f>
        <v>39.20924847748398</v>
      </c>
    </row>
    <row r="32" spans="1:5" ht="15.75">
      <c r="A32" s="266" t="s">
        <v>217</v>
      </c>
      <c r="B32" s="266"/>
      <c r="C32" s="187">
        <f>C8+C13+C18+C23</f>
        <v>1901263</v>
      </c>
      <c r="D32" s="175">
        <f>D8+D13+D18+D23+D28</f>
        <v>789768.5399999999</v>
      </c>
      <c r="E32" s="175">
        <f>D32/C32*100</f>
        <v>41.53915265799629</v>
      </c>
    </row>
    <row r="33" spans="1:5" ht="15.75">
      <c r="A33" s="266"/>
      <c r="B33" s="266"/>
      <c r="C33" s="187"/>
      <c r="D33" s="175"/>
      <c r="E33" s="175"/>
    </row>
    <row r="34" spans="1:5" ht="15.75">
      <c r="A34" s="266" t="s">
        <v>218</v>
      </c>
      <c r="B34" s="266"/>
      <c r="C34" s="185">
        <f>C6+C11+C16+C21+C26</f>
        <v>312512.3300000001</v>
      </c>
      <c r="D34" s="172">
        <f>D6+D11+D16+D21+D26</f>
        <v>427232.86</v>
      </c>
      <c r="E34" s="172">
        <f>D34/C34*100</f>
        <v>136.70912120491369</v>
      </c>
    </row>
    <row r="35" spans="1:5" ht="15.75">
      <c r="A35" s="267" t="s">
        <v>219</v>
      </c>
      <c r="B35" s="268"/>
      <c r="C35" s="185">
        <v>74671.33</v>
      </c>
      <c r="D35" s="172">
        <f>D9+D14+D19+D24+D29</f>
        <v>293133.92</v>
      </c>
      <c r="E35" s="172">
        <f>D35/C35*100</f>
        <v>392.56555360671894</v>
      </c>
    </row>
    <row r="38" spans="1:5" ht="15.75">
      <c r="A38" s="181"/>
      <c r="B38" s="181"/>
      <c r="C38" s="181"/>
      <c r="D38" s="181"/>
      <c r="E38" s="181"/>
    </row>
  </sheetData>
  <sheetProtection/>
  <mergeCells count="11">
    <mergeCell ref="A30:B30"/>
    <mergeCell ref="A31:B31"/>
    <mergeCell ref="A32:B32"/>
    <mergeCell ref="A33:B33"/>
    <mergeCell ref="A34:B34"/>
    <mergeCell ref="A35:B35"/>
    <mergeCell ref="A2:E2"/>
    <mergeCell ref="A9:B9"/>
    <mergeCell ref="A14:B14"/>
    <mergeCell ref="A19:B19"/>
    <mergeCell ref="A24:B2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Tanja Ferčec</cp:lastModifiedBy>
  <cp:lastPrinted>2024-07-02T07:03:05Z</cp:lastPrinted>
  <dcterms:created xsi:type="dcterms:W3CDTF">2014-09-10T12:00:17Z</dcterms:created>
  <dcterms:modified xsi:type="dcterms:W3CDTF">2024-07-02T07:03:35Z</dcterms:modified>
  <cp:category/>
  <cp:version/>
  <cp:contentType/>
  <cp:contentStatus/>
</cp:coreProperties>
</file>